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LV21-003Nu\Downloads\"/>
    </mc:Choice>
  </mc:AlternateContent>
  <xr:revisionPtr revIDLastSave="0" documentId="8_{92516C41-ED3A-4FB1-86D6-FD7919CDBC65}" xr6:coauthVersionLast="36" xr6:coauthVersionMax="36" xr10:uidLastSave="{00000000-0000-0000-0000-000000000000}"/>
  <bookViews>
    <workbookView xWindow="0" yWindow="0" windowWidth="23040" windowHeight="8964" xr2:uid="{00000000-000D-0000-FFFF-FFFF00000000}"/>
  </bookViews>
  <sheets>
    <sheet name="日本語" sheetId="1" r:id="rId1"/>
    <sheet name="English" sheetId="4" r:id="rId2"/>
    <sheet name="事務室使用データ" sheetId="3" state="hidden" r:id="rId3"/>
  </sheets>
  <definedNames>
    <definedName name="_xlnm.Print_Area" localSheetId="1">English!$A:$Y</definedName>
    <definedName name="_xlnm.Print_Area" localSheetId="0">日本語!$A:$Y</definedName>
  </definedNames>
  <calcPr calcId="191029" concurrentCalc="0"/>
  <extLst>
    <ext uri="GoogleSheetsCustomDataVersion1">
      <go:sheetsCustomData xmlns:go="http://customooxmlschemas.google.com/" r:id="rId6" roundtripDataSignature="AMtx7mga7k4RpI+dveUnltYl+6GfbtE8JQ=="/>
    </ext>
  </extLst>
</workbook>
</file>

<file path=xl/calcChain.xml><?xml version="1.0" encoding="utf-8"?>
<calcChain xmlns="http://schemas.openxmlformats.org/spreadsheetml/2006/main">
  <c r="C5" i="3" l="1"/>
  <c r="E5" i="3"/>
  <c r="E3" i="3"/>
  <c r="C3" i="3"/>
  <c r="J5" i="3"/>
  <c r="J4" i="3"/>
  <c r="J3" i="3"/>
  <c r="D5" i="3"/>
  <c r="F5" i="3"/>
  <c r="D4" i="3"/>
  <c r="F4" i="3"/>
  <c r="F3" i="3"/>
  <c r="D3" i="3"/>
  <c r="BB20" i="4"/>
  <c r="BC20" i="4"/>
  <c r="N5" i="3"/>
  <c r="BB29" i="4"/>
  <c r="BC29" i="4"/>
  <c r="BC32" i="4"/>
  <c r="E30" i="4"/>
  <c r="BD29" i="4"/>
  <c r="BD32" i="4"/>
  <c r="H30" i="4"/>
  <c r="BE29" i="4"/>
  <c r="BE32" i="4"/>
  <c r="K30" i="4"/>
  <c r="BF29" i="4"/>
  <c r="BF32" i="4"/>
  <c r="N30" i="4"/>
  <c r="BG29" i="4"/>
  <c r="BG32" i="4"/>
  <c r="Q30" i="4"/>
  <c r="BH29" i="4"/>
  <c r="BH32" i="4"/>
  <c r="T30" i="4"/>
  <c r="BI29" i="4"/>
  <c r="BI32" i="4"/>
  <c r="W30" i="4"/>
  <c r="M5" i="3"/>
  <c r="BB26" i="4"/>
  <c r="L5" i="3"/>
  <c r="K5" i="3"/>
  <c r="I5" i="3"/>
  <c r="H5" i="3"/>
  <c r="G5" i="3"/>
  <c r="A5" i="3"/>
  <c r="B5" i="3"/>
  <c r="AB32" i="4"/>
  <c r="AF32" i="4"/>
  <c r="AD39" i="4"/>
  <c r="AD37" i="4"/>
  <c r="V35" i="4"/>
  <c r="N35" i="4"/>
  <c r="G35" i="4"/>
  <c r="U34" i="4"/>
  <c r="I34" i="4"/>
  <c r="BJ32" i="4"/>
  <c r="E32" i="4"/>
  <c r="E31" i="4"/>
  <c r="BJ29" i="4"/>
  <c r="R29" i="4"/>
  <c r="K29" i="4"/>
  <c r="E29" i="4"/>
  <c r="T28" i="4"/>
  <c r="J28" i="4"/>
  <c r="T27" i="4"/>
  <c r="O27" i="4"/>
  <c r="J27" i="4"/>
  <c r="E27" i="4"/>
  <c r="BC21" i="4"/>
  <c r="BD21" i="4"/>
  <c r="BE21" i="4"/>
  <c r="BF21" i="4"/>
  <c r="BG21" i="4"/>
  <c r="BH21" i="4"/>
  <c r="BI21" i="4"/>
  <c r="BJ21" i="4"/>
  <c r="BK21" i="4"/>
  <c r="BL21" i="4"/>
  <c r="BM21" i="4"/>
  <c r="BN21" i="4"/>
  <c r="BO21" i="4"/>
  <c r="BP21" i="4"/>
  <c r="BQ21" i="4"/>
  <c r="BR21" i="4"/>
  <c r="BS21" i="4"/>
  <c r="BT21" i="4"/>
  <c r="BU21" i="4"/>
  <c r="BV21" i="4"/>
  <c r="BV22" i="4"/>
  <c r="Y26" i="4"/>
  <c r="BU22" i="4"/>
  <c r="X26" i="4"/>
  <c r="BT22" i="4"/>
  <c r="W26" i="4"/>
  <c r="BS22" i="4"/>
  <c r="V26" i="4"/>
  <c r="BR22" i="4"/>
  <c r="U26" i="4"/>
  <c r="BQ22" i="4"/>
  <c r="T26" i="4"/>
  <c r="BP22" i="4"/>
  <c r="S26" i="4"/>
  <c r="BO22" i="4"/>
  <c r="R26" i="4"/>
  <c r="BN22" i="4"/>
  <c r="Q26" i="4"/>
  <c r="BM22" i="4"/>
  <c r="P26" i="4"/>
  <c r="BL22" i="4"/>
  <c r="O26" i="4"/>
  <c r="BK22" i="4"/>
  <c r="N26" i="4"/>
  <c r="BJ22" i="4"/>
  <c r="M26" i="4"/>
  <c r="BI22" i="4"/>
  <c r="L26" i="4"/>
  <c r="BH22" i="4"/>
  <c r="K26" i="4"/>
  <c r="BG22" i="4"/>
  <c r="J26" i="4"/>
  <c r="BF22" i="4"/>
  <c r="I26" i="4"/>
  <c r="BE22" i="4"/>
  <c r="H26" i="4"/>
  <c r="BD22" i="4"/>
  <c r="G26" i="4"/>
  <c r="BC22" i="4"/>
  <c r="F26" i="4"/>
  <c r="BB22" i="4"/>
  <c r="E26" i="4"/>
  <c r="C22" i="4"/>
  <c r="D22" i="4"/>
  <c r="E22" i="4"/>
  <c r="F22" i="4"/>
  <c r="H22" i="4"/>
  <c r="I22" i="4"/>
  <c r="K22" i="4"/>
  <c r="L22" i="4"/>
  <c r="V22" i="4"/>
  <c r="Y21" i="4"/>
  <c r="X21" i="4"/>
  <c r="W21" i="4"/>
  <c r="V21" i="4"/>
  <c r="U21" i="4"/>
  <c r="T21" i="4"/>
  <c r="S21" i="4"/>
  <c r="R21" i="4"/>
  <c r="J21" i="4"/>
  <c r="I21" i="4"/>
  <c r="H21" i="4"/>
  <c r="G21" i="4"/>
  <c r="F21" i="4"/>
  <c r="E21" i="4"/>
  <c r="D21" i="4"/>
  <c r="C21" i="4"/>
  <c r="BE20" i="4"/>
  <c r="BD20" i="4"/>
  <c r="R20" i="4"/>
  <c r="J20" i="4"/>
  <c r="I20" i="4"/>
  <c r="H20" i="4"/>
  <c r="G20" i="4"/>
  <c r="F20" i="4"/>
  <c r="E20" i="4"/>
  <c r="D20" i="4"/>
  <c r="C20" i="4"/>
  <c r="C19" i="4"/>
  <c r="D18" i="4"/>
  <c r="C17" i="4"/>
  <c r="C16" i="4"/>
  <c r="C15" i="4"/>
  <c r="T14" i="4"/>
  <c r="N14" i="4"/>
  <c r="G14" i="4"/>
  <c r="C14" i="4"/>
  <c r="T13" i="4"/>
  <c r="N13" i="4"/>
  <c r="G13" i="4"/>
  <c r="C13" i="4"/>
  <c r="V3" i="4"/>
  <c r="AF32" i="1"/>
  <c r="BB20" i="1"/>
  <c r="BC20" i="1"/>
  <c r="BD20" i="1"/>
  <c r="AD37" i="1"/>
  <c r="BB22" i="1"/>
  <c r="E26" i="1"/>
  <c r="D22" i="1"/>
  <c r="D21" i="1"/>
  <c r="C19" i="1"/>
  <c r="D18" i="1"/>
  <c r="C17" i="1"/>
  <c r="C16" i="1"/>
  <c r="C15" i="1"/>
  <c r="E32" i="1"/>
  <c r="BB26" i="1"/>
  <c r="L4" i="3"/>
  <c r="K4" i="3"/>
  <c r="BC21" i="1"/>
  <c r="BD21" i="1"/>
  <c r="BE21" i="1"/>
  <c r="BF21" i="1"/>
  <c r="BG21" i="1"/>
  <c r="BH21" i="1"/>
  <c r="BI21" i="1"/>
  <c r="BJ21" i="1"/>
  <c r="BK21" i="1"/>
  <c r="BL21" i="1"/>
  <c r="BM21" i="1"/>
  <c r="BN21" i="1"/>
  <c r="BO21" i="1"/>
  <c r="BP21" i="1"/>
  <c r="BQ21" i="1"/>
  <c r="BR21" i="1"/>
  <c r="BS21" i="1"/>
  <c r="BT21" i="1"/>
  <c r="BU21" i="1"/>
  <c r="BV21" i="1"/>
  <c r="BV22" i="1"/>
  <c r="BU22" i="1"/>
  <c r="BT22" i="1"/>
  <c r="BS22" i="1"/>
  <c r="BR22" i="1"/>
  <c r="BQ22" i="1"/>
  <c r="BP22" i="1"/>
  <c r="BO22" i="1"/>
  <c r="BN22" i="1"/>
  <c r="BM22" i="1"/>
  <c r="BL22" i="1"/>
  <c r="BK22" i="1"/>
  <c r="BJ22" i="1"/>
  <c r="BI22" i="1"/>
  <c r="BH22" i="1"/>
  <c r="BG22" i="1"/>
  <c r="BF22" i="1"/>
  <c r="BE22" i="1"/>
  <c r="BD22" i="1"/>
  <c r="BC22" i="1"/>
  <c r="BB29" i="1"/>
  <c r="BC29" i="1"/>
  <c r="BC32" i="1"/>
  <c r="E30" i="1"/>
  <c r="BI32" i="1"/>
  <c r="BI29" i="1"/>
  <c r="W30" i="1"/>
  <c r="BD29" i="1"/>
  <c r="BE29" i="1"/>
  <c r="BF29" i="1"/>
  <c r="BG29" i="1"/>
  <c r="BH29" i="1"/>
  <c r="BD32" i="1"/>
  <c r="BE32" i="1"/>
  <c r="BF32" i="1"/>
  <c r="BG32" i="1"/>
  <c r="BH32" i="1"/>
  <c r="T30" i="1"/>
  <c r="Q30" i="1"/>
  <c r="N30" i="1"/>
  <c r="K30" i="1"/>
  <c r="H30" i="1"/>
  <c r="AB32" i="1"/>
  <c r="J28" i="1"/>
  <c r="J27" i="1"/>
  <c r="E27" i="1"/>
  <c r="C4" i="3"/>
  <c r="E4" i="3"/>
  <c r="H4" i="3"/>
  <c r="I4" i="3"/>
  <c r="N4" i="3"/>
  <c r="M4" i="3"/>
  <c r="G4" i="3"/>
  <c r="A4" i="3"/>
  <c r="B4" i="3"/>
  <c r="L22" i="1"/>
  <c r="K22" i="1"/>
  <c r="I22" i="1"/>
  <c r="H22" i="1"/>
  <c r="F22" i="1"/>
  <c r="E22" i="1"/>
  <c r="C22" i="1"/>
  <c r="BJ32" i="1"/>
  <c r="AD39" i="1"/>
  <c r="V35" i="1"/>
  <c r="N35" i="1"/>
  <c r="G35" i="1"/>
  <c r="U34" i="1"/>
  <c r="I34" i="1"/>
  <c r="E31" i="1"/>
  <c r="R29" i="1"/>
  <c r="K29" i="1"/>
  <c r="E29" i="1"/>
  <c r="T28" i="1"/>
  <c r="BJ29" i="1"/>
  <c r="T27" i="1"/>
  <c r="O27" i="1"/>
  <c r="Y26" i="1"/>
  <c r="X26" i="1"/>
  <c r="W26" i="1"/>
  <c r="V26" i="1"/>
  <c r="U26" i="1"/>
  <c r="T26" i="1"/>
  <c r="S26" i="1"/>
  <c r="R26" i="1"/>
  <c r="Q26" i="1"/>
  <c r="P26" i="1"/>
  <c r="O26" i="1"/>
  <c r="N26" i="1"/>
  <c r="M26" i="1"/>
  <c r="L26" i="1"/>
  <c r="K26" i="1"/>
  <c r="J26" i="1"/>
  <c r="I26" i="1"/>
  <c r="H26" i="1"/>
  <c r="G26" i="1"/>
  <c r="F26" i="1"/>
  <c r="V22" i="1"/>
  <c r="BE20" i="1"/>
  <c r="Y21" i="1"/>
  <c r="X21" i="1"/>
  <c r="W21" i="1"/>
  <c r="V21" i="1"/>
  <c r="U21" i="1"/>
  <c r="T21" i="1"/>
  <c r="S21" i="1"/>
  <c r="R21" i="1"/>
  <c r="J21" i="1"/>
  <c r="I21" i="1"/>
  <c r="H21" i="1"/>
  <c r="G21" i="1"/>
  <c r="F21" i="1"/>
  <c r="E21" i="1"/>
  <c r="C21" i="1"/>
  <c r="R20" i="1"/>
  <c r="J20" i="1"/>
  <c r="I20" i="1"/>
  <c r="H20" i="1"/>
  <c r="G20" i="1"/>
  <c r="F20" i="1"/>
  <c r="E20" i="1"/>
  <c r="D20" i="1"/>
  <c r="C20" i="1"/>
  <c r="T14" i="1"/>
  <c r="N14" i="1"/>
  <c r="G14" i="1"/>
  <c r="C14" i="1"/>
  <c r="T13" i="1"/>
  <c r="N13" i="1"/>
  <c r="G13" i="1"/>
  <c r="C13" i="1"/>
  <c r="V3" i="1"/>
</calcChain>
</file>

<file path=xl/sharedStrings.xml><?xml version="1.0" encoding="utf-8"?>
<sst xmlns="http://schemas.openxmlformats.org/spreadsheetml/2006/main" count="414" uniqueCount="256">
  <si>
    <t>銀行口座等振込依頼書（旅費・謝金・立替払用）</t>
  </si>
  <si>
    <t>項目名</t>
  </si>
  <si>
    <t>区分</t>
  </si>
  <si>
    <t>説明</t>
  </si>
  <si>
    <t>Ｃ．Ｂによる記載内容またはその候補</t>
  </si>
  <si>
    <t>日付：</t>
  </si>
  <si>
    <t>ご自身</t>
  </si>
  <si>
    <t>所属</t>
  </si>
  <si>
    <t>必須</t>
  </si>
  <si>
    <t>理学院 化学系 化学コース</t>
  </si>
  <si>
    <t>「ａ学院　ｂ系　ｃコース」のように入力してください。</t>
  </si>
  <si>
    <t>国立大学法人　　東京工業大学　　　殿</t>
  </si>
  <si>
    <t>氏名フリガナ</t>
  </si>
  <si>
    <t>トウコウ　タロウ</t>
  </si>
  <si>
    <t>姓と名の間は全角空白を入力ください。</t>
  </si>
  <si>
    <t>　□　新規登録</t>
  </si>
  <si>
    <t>　☑　新規登録</t>
  </si>
  <si>
    <t>　　　□ 受領代理人用登録</t>
  </si>
  <si>
    <t>　　　☑ 受領代理人用登録</t>
  </si>
  <si>
    <t>　　□ 銀行口座変更</t>
  </si>
  <si>
    <t>　　☑ 銀行口座変更</t>
  </si>
  <si>
    <t>　　□ 住所変更</t>
  </si>
  <si>
    <t>　　☑ 住所変更</t>
  </si>
  <si>
    <t>氏名</t>
  </si>
  <si>
    <t>東工　太郎</t>
  </si>
  <si>
    <t>東京工業大学より支払いを受ける旅費・謝金・立替払戻金等は、下記口座へ振り込んでください。</t>
  </si>
  <si>
    <t>　□ 職員</t>
  </si>
  <si>
    <t>　☑ 職員</t>
  </si>
  <si>
    <t>　　　□ 非常勤職員</t>
  </si>
  <si>
    <t>　　　☑ 非常勤職員</t>
  </si>
  <si>
    <t>　　□ 学生</t>
  </si>
  <si>
    <t>　　☑ 学生</t>
  </si>
  <si>
    <t>　　□ 学外者</t>
  </si>
  <si>
    <t>　　☑ 学外者</t>
  </si>
  <si>
    <t>郵便番号</t>
  </si>
  <si>
    <t>003-2021</t>
  </si>
  <si>
    <t>記</t>
  </si>
  <si>
    <t>連絡先TEL</t>
  </si>
  <si>
    <t>090-1234-5678</t>
  </si>
  <si>
    <t>半角数字、ハイフンを入れてください。</t>
  </si>
  <si>
    <r>
      <rPr>
        <b/>
        <sz val="11"/>
        <color theme="1"/>
        <rFont val="MS PGothic"/>
        <family val="3"/>
        <charset val="128"/>
      </rPr>
      <t xml:space="preserve">      登　録　区　分
   </t>
    </r>
    <r>
      <rPr>
        <b/>
        <sz val="8"/>
        <color rgb="FF000000"/>
        <rFont val="ＭＳ Ｐゴシック"/>
        <family val="3"/>
        <charset val="128"/>
      </rPr>
      <t>（該当欄✓印でチェック）</t>
    </r>
  </si>
  <si>
    <t>学籍番号</t>
  </si>
  <si>
    <t>12D34567</t>
  </si>
  <si>
    <r>
      <rPr>
        <b/>
        <sz val="11"/>
        <color theme="1"/>
        <rFont val="MS PGothic"/>
        <family val="3"/>
        <charset val="128"/>
      </rPr>
      <t xml:space="preserve">　　　身　分　区　分
  </t>
    </r>
    <r>
      <rPr>
        <b/>
        <sz val="8"/>
        <color rgb="FF000000"/>
        <rFont val="ＭＳ Ｐゴシック"/>
        <family val="3"/>
        <charset val="128"/>
      </rPr>
      <t>（該当欄に✓印でチェック）</t>
    </r>
  </si>
  <si>
    <t>旧学籍番号</t>
  </si>
  <si>
    <t>対象者必須</t>
  </si>
  <si>
    <t>01M23456</t>
  </si>
  <si>
    <t>　　　所　　　　　属</t>
  </si>
  <si>
    <t>生年月日</t>
  </si>
  <si>
    <t>yyyy/dd/mmで記載。年は西暦表記とする。</t>
  </si>
  <si>
    <t>　　  フ　リ　ガ　ナ
　　　氏　　　　名</t>
  </si>
  <si>
    <t>所属・研究室名</t>
  </si>
  <si>
    <t>東工研究室</t>
  </si>
  <si>
    <t xml:space="preserve">  現住所
（住民登録のある住所）</t>
  </si>
  <si>
    <t>〒</t>
  </si>
  <si>
    <t>担当者名</t>
  </si>
  <si>
    <t>東工次郎</t>
  </si>
  <si>
    <t>所属の研究室の担当者名を入力してください。</t>
  </si>
  <si>
    <t>内線</t>
  </si>
  <si>
    <t>0001</t>
  </si>
  <si>
    <t>所属の研究室の内線番号を半角4ケタで入力してください。</t>
  </si>
  <si>
    <r>
      <rPr>
        <b/>
        <sz val="11"/>
        <color theme="1"/>
        <rFont val="MS PGothic"/>
        <family val="3"/>
        <charset val="128"/>
      </rPr>
      <t xml:space="preserve"> 職員番号</t>
    </r>
    <r>
      <rPr>
        <b/>
        <sz val="8"/>
        <color rgb="FF000000"/>
        <rFont val="ＭＳ Ｐゴシック"/>
        <family val="3"/>
        <charset val="128"/>
      </rPr>
      <t>※</t>
    </r>
  </si>
  <si>
    <t xml:space="preserve"> 連絡先　℡</t>
  </si>
  <si>
    <t>FAX</t>
  </si>
  <si>
    <t>0002</t>
  </si>
  <si>
    <t>↓0</t>
  </si>
  <si>
    <t>↓1</t>
  </si>
  <si>
    <t>↓カナ小文字の有無判定結果</t>
  </si>
  <si>
    <r>
      <rPr>
        <b/>
        <sz val="11"/>
        <color theme="1"/>
        <rFont val="MS PGothic"/>
        <family val="3"/>
        <charset val="128"/>
      </rPr>
      <t xml:space="preserve"> 学籍番号</t>
    </r>
    <r>
      <rPr>
        <b/>
        <sz val="8"/>
        <color rgb="FF000000"/>
        <rFont val="ＭＳ Ｐゴシック"/>
        <family val="3"/>
        <charset val="128"/>
      </rPr>
      <t>※</t>
    </r>
  </si>
  <si>
    <r>
      <rPr>
        <b/>
        <sz val="11"/>
        <color theme="1"/>
        <rFont val="MS PGothic"/>
        <family val="3"/>
        <charset val="128"/>
      </rPr>
      <t xml:space="preserve">  旧学籍番号</t>
    </r>
    <r>
      <rPr>
        <b/>
        <sz val="8"/>
        <color rgb="FF000000"/>
        <rFont val="ＭＳ Ｐゴシック"/>
        <family val="3"/>
        <charset val="128"/>
      </rPr>
      <t>※</t>
    </r>
  </si>
  <si>
    <t>ポストNo.</t>
  </si>
  <si>
    <t>(大)S6-13</t>
  </si>
  <si>
    <t>ポスト番号を記入してください。キャンパス名の頭文字も()で記入してください。例：（大）S6-13、（す）R9-99</t>
  </si>
  <si>
    <r>
      <rPr>
        <b/>
        <sz val="11"/>
        <color theme="1"/>
        <rFont val="MS PGothic"/>
        <family val="3"/>
        <charset val="128"/>
      </rPr>
      <t xml:space="preserve"> 生年月日</t>
    </r>
    <r>
      <rPr>
        <b/>
        <sz val="8"/>
        <color rgb="FF000000"/>
        <rFont val="ＭＳ Ｐゴシック"/>
        <family val="3"/>
        <charset val="128"/>
      </rPr>
      <t>※</t>
    </r>
    <r>
      <rPr>
        <b/>
        <sz val="11"/>
        <color rgb="FF000000"/>
        <rFont val="ＭＳ Ｐゴシック"/>
        <family val="3"/>
        <charset val="128"/>
      </rPr>
      <t xml:space="preserve"> </t>
    </r>
    <r>
      <rPr>
        <b/>
        <sz val="10"/>
        <color rgb="FF000000"/>
        <rFont val="ＭＳ Ｐゴシック"/>
        <family val="3"/>
        <charset val="128"/>
      </rPr>
      <t xml:space="preserve">(西暦４桁で記載）
 </t>
    </r>
  </si>
  <si>
    <t>年</t>
  </si>
  <si>
    <t>月</t>
  </si>
  <si>
    <t>日</t>
  </si>
  <si>
    <t>振込口座</t>
  </si>
  <si>
    <t>振込先口座名義</t>
  </si>
  <si>
    <t>【注意点】</t>
  </si>
  <si>
    <t>※マイナンバーとの個人照合のため、生年月日は必ずご記入ください。
 Date of birth is required to verify your personal information on your Individual Number (My Number) card.</t>
  </si>
  <si>
    <t>金融機関の名称</t>
  </si>
  <si>
    <t>本支店出張所</t>
  </si>
  <si>
    <r>
      <rPr>
        <b/>
        <sz val="11"/>
        <color theme="1"/>
        <rFont val="MS PGothic"/>
        <family val="3"/>
        <charset val="128"/>
      </rPr>
      <t xml:space="preserve">振込先
</t>
    </r>
    <r>
      <rPr>
        <sz val="8"/>
        <color rgb="FF000000"/>
        <rFont val="ＭＳ Ｐゴシック"/>
        <family val="3"/>
        <charset val="128"/>
      </rPr>
      <t xml:space="preserve">※口座名義、支店名、口座番号は正確にお願いします。
</t>
    </r>
  </si>
  <si>
    <r>
      <rPr>
        <b/>
        <sz val="11"/>
        <color theme="1"/>
        <rFont val="MS PGothic"/>
        <family val="3"/>
        <charset val="128"/>
      </rPr>
      <t xml:space="preserve">  口座名義 </t>
    </r>
    <r>
      <rPr>
        <b/>
        <sz val="10"/>
        <color rgb="FF000000"/>
        <rFont val="ＭＳ Ｐゴシック"/>
        <family val="3"/>
        <charset val="128"/>
      </rPr>
      <t xml:space="preserve">（ｶﾅ・ﾛｰﾏ字）
</t>
    </r>
  </si>
  <si>
    <t>預金の種類</t>
  </si>
  <si>
    <t>預金種類が「普通」の場合は１、それ以外の場合はお問い合わせください。</t>
  </si>
  <si>
    <t>ゆうちょ</t>
  </si>
  <si>
    <t>記号</t>
  </si>
  <si>
    <r>
      <rPr>
        <b/>
        <sz val="11"/>
        <color theme="1"/>
        <rFont val="MS PGothic"/>
        <family val="3"/>
        <charset val="128"/>
      </rPr>
      <t xml:space="preserve">　預金の種類
</t>
    </r>
    <r>
      <rPr>
        <b/>
        <sz val="8"/>
        <color rgb="FF000000"/>
        <rFont val="ＭＳ Ｐゴシック"/>
        <family val="3"/>
        <charset val="128"/>
      </rPr>
      <t xml:space="preserve">  （該当欄に✓印でチェック）</t>
    </r>
  </si>
  <si>
    <t>番号</t>
  </si>
  <si>
    <t>□　普通預金</t>
  </si>
  <si>
    <t>☑　普通預金</t>
  </si>
  <si>
    <t>□ 当座預金</t>
  </si>
  <si>
    <t>☑ 当座預金</t>
  </si>
  <si>
    <t>□ その他</t>
  </si>
  <si>
    <t>☑ その他</t>
  </si>
  <si>
    <t>口座番号（右づめ）</t>
  </si>
  <si>
    <r>
      <rPr>
        <b/>
        <sz val="10"/>
        <color rgb="FF000000"/>
        <rFont val="ＭＳ Ｐゴシック"/>
        <family val="3"/>
        <charset val="128"/>
      </rPr>
      <t>ゆうちょ銀行</t>
    </r>
    <r>
      <rPr>
        <sz val="10"/>
        <color rgb="FF000000"/>
        <rFont val="ＭＳ Ｐゴシック"/>
        <family val="3"/>
        <charset val="128"/>
      </rPr>
      <t>の場合、右の事項を満たしていることを☑チェックしてから提出してください</t>
    </r>
  </si>
  <si>
    <t xml:space="preserve"> □ 通帳見開きの店名・預金種目・口座番号が確認できる箇所を添付しました
　 □ I have attached a copy of my bankbook page(s) showing the following information:</t>
  </si>
  <si>
    <t xml:space="preserve"> ☑ 通帳見開きの店名・預金種目・口座番号が確認できる箇所を添付しました
　 ☑ I have attached a copy of my bankbook page(s) showing the following information:</t>
  </si>
  <si>
    <r>
      <rPr>
        <b/>
        <sz val="10"/>
        <color rgb="FF000000"/>
        <rFont val="ＭＳ Ｐゴシック"/>
        <family val="3"/>
        <charset val="128"/>
      </rPr>
      <t>外国人の方</t>
    </r>
    <r>
      <rPr>
        <sz val="10"/>
        <color rgb="FF000000"/>
        <rFont val="ＭＳ Ｐゴシック"/>
        <family val="3"/>
        <charset val="128"/>
      </rPr>
      <t>は、右の2つの事項を満たしていることを☑チェックをしてから提出してください</t>
    </r>
  </si>
  <si>
    <t>登録区分</t>
  </si>
  <si>
    <t>入力不要</t>
  </si>
  <si>
    <t xml:space="preserve"> □ 上記口座は「非居住者用預金」ではありません（下記※参照）
 □ 通帳見開きの口座名義（カナ又はローマ字）が確認できる箇所を添付しました
　　□ The above bank account is not a non-resident deposit account  
　       (For more information regarding non-resident deposit accounts, see the points below indicated by ※) 
    □ I have attached a copy of my bankbook page(s) showing my account name in katakana or Roman letters</t>
  </si>
  <si>
    <t xml:space="preserve"> ☑ 上記口座は「非居住者用預金」ではありません（下記※参照）
 ☑ 通帳見開きの口座名義（カナ又はローマ字）が確認できる箇所を添付しました
　　☑ The above bank account is not a non-resident deposit account  
　       (For more information regarding non-resident deposit accounts, see the points below indicated by ※) 
    ☑ I have attached a copy of my bankbook page(s) showing my account name in katakana or Roman letters</t>
  </si>
  <si>
    <t>=IF(AB32=1,AE32,AD32)</t>
  </si>
  <si>
    <t>身分区分</t>
  </si>
  <si>
    <r>
      <rPr>
        <b/>
        <sz val="11"/>
        <color theme="1"/>
        <rFont val="MS PGothic"/>
        <family val="3"/>
        <charset val="128"/>
      </rPr>
      <t>研究室等担当者連絡先
(</t>
    </r>
    <r>
      <rPr>
        <b/>
        <sz val="8"/>
        <color rgb="FF000000"/>
        <rFont val="ＭＳ Ｐゴシック"/>
        <family val="3"/>
        <charset val="128"/>
      </rPr>
      <t xml:space="preserve">内容確認で連絡させていただく場合があります)
</t>
    </r>
  </si>
  <si>
    <t>　  所属・研究室名</t>
  </si>
  <si>
    <t>　　　担当者名</t>
  </si>
  <si>
    <t>ＦＡＸ</t>
  </si>
  <si>
    <t xml:space="preserve"> ポストＮｏ．</t>
  </si>
  <si>
    <t>職員番号</t>
  </si>
  <si>
    <t>※外国人の方は通帳の見開きページのコピーを添えてご提出ください。
Non-Japanese should attach a copy of their bankbook page(s) showing their account information.</t>
  </si>
  <si>
    <t>ゆうちょ銀行通帳見開き添付</t>
  </si>
  <si>
    <t>※給与口座振込依頼書を人事課へ提出されている場合は別途本依頼書をご提出いただく必要はありません(TA・RA、非常勤講師を除く)。
This form is not necessary if you have submitted the Direct Deposit Request Form for Payroll to the Personnel Affairs Division. 
(This does not include those who work as TAs, RAs, and Part-Time Lecturers.)</t>
  </si>
  <si>
    <t>※日本に入国後６か月未満の方が口座を開設する場合は、原則非居住者用預金となり、給与振込ができません。ただし入国後６か月未満であっても、銀行に対し、本学に勤務する（している）旨を届け出ることで、給与振込可能の口座を作ることができる場合があります。（届出方法は各銀行にお問い合わせください。）
If you open a bank account before six months has passed after entering Japan, it will automatically be a non-resident deposit account, which cannot be used to receive payment for salaries.
As such, you must mention your title and employment at Tokyo Tech to the bank, and you may be able to open an account in which payment can be deposited. Please contact your bank for details.</t>
  </si>
  <si>
    <t xml:space="preserve">※ゆうちょ銀行の場合は最寄りの窓口で、通帳に『店名・預金種別・口座番号』の記載を済ませ、記載部分の写しを添えてご提出ください。
If registering a Japan Post Bank account, the aforementioned copy of your bankbook page(s) must include the branch name, type of account, and account number (which is different from the principle account number).  </t>
  </si>
  <si>
    <t>〈 個人情報の保護について 〉 Use of Personal Information
　　ご記入いただいた個人情報は東京工業大学からの支払い業務にのみ利用しそれ以外の目的では利用いたしません。
     Personal information provided in this form will only be used for processing payments from Tokyo Institute of Technology.</t>
  </si>
  <si>
    <t>（担当グループ記入欄）</t>
  </si>
  <si>
    <r>
      <rPr>
        <sz val="11"/>
        <color theme="1"/>
        <rFont val="MS PGothic"/>
        <family val="3"/>
        <charset val="128"/>
      </rPr>
      <t xml:space="preserve"> 債主コード（支払先コード）　</t>
    </r>
    <r>
      <rPr>
        <i/>
        <sz val="9"/>
        <color rgb="FF000000"/>
        <rFont val="ＭＳ Ｐゴシック"/>
        <family val="3"/>
        <charset val="128"/>
      </rPr>
      <t xml:space="preserve">※登録担当者で記入
</t>
    </r>
    <r>
      <rPr>
        <sz val="8"/>
        <color rgb="FF000000"/>
        <rFont val="ＭＳ Ｐゴシック"/>
        <family val="3"/>
        <charset val="128"/>
      </rPr>
      <t xml:space="preserve">
</t>
    </r>
  </si>
  <si>
    <t>確認印</t>
  </si>
  <si>
    <t>登録担当者印</t>
  </si>
  <si>
    <t>登録年月日</t>
  </si>
  <si>
    <t>　 　　 　年  　　　 　月 　　  　　日</t>
  </si>
  <si>
    <t>現住所2</t>
    <phoneticPr fontId="27"/>
  </si>
  <si>
    <t>福岡県広島市東灘区北浜</t>
    <phoneticPr fontId="27"/>
  </si>
  <si>
    <t>１－２－３　草荘１２３</t>
    <phoneticPr fontId="27"/>
  </si>
  <si>
    <t>=IF(AD38=1,BC33,BB33)</t>
    <phoneticPr fontId="27"/>
  </si>
  <si>
    <t>※旧学籍番号で支払先の登録がある学生は旧学籍番号も記入してください。学外者の方は職員番号・学籍番号の記入は必要ありません。
For students who previously registered with an old ID number, please provide the old number as well.
Non-Tokyo Tech members are not required to provide an ID  number.</t>
    <phoneticPr fontId="27"/>
  </si>
  <si>
    <t>口座名義の施工</t>
    <rPh sb="0" eb="4">
      <t>コウザメイギ</t>
    </rPh>
    <rPh sb="5" eb="7">
      <t>セコウ</t>
    </rPh>
    <phoneticPr fontId="27"/>
  </si>
  <si>
    <t>口座種別</t>
    <rPh sb="0" eb="4">
      <t>コウザシュベツ</t>
    </rPh>
    <phoneticPr fontId="27"/>
  </si>
  <si>
    <t>通帳ｺﾋﾟｰ</t>
    <rPh sb="0" eb="2">
      <t>ツウチョウ</t>
    </rPh>
    <phoneticPr fontId="27"/>
  </si>
  <si>
    <r>
      <t>居or</t>
    </r>
    <r>
      <rPr>
        <sz val="11"/>
        <color theme="1"/>
        <rFont val="ＭＳ Ｐゴシック"/>
        <family val="3"/>
        <charset val="128"/>
      </rPr>
      <t>非居</t>
    </r>
    <r>
      <rPr>
        <sz val="11"/>
        <color theme="1"/>
        <rFont val="MS PGothic"/>
        <family val="3"/>
        <charset val="128"/>
      </rPr>
      <t xml:space="preserve">
通帳ｺﾋﾟｰ</t>
    </r>
    <rPh sb="0" eb="1">
      <t>イ</t>
    </rPh>
    <rPh sb="3" eb="4">
      <t>ヒ</t>
    </rPh>
    <rPh sb="4" eb="5">
      <t>イ</t>
    </rPh>
    <rPh sb="6" eb="8">
      <t>ツウチョウ</t>
    </rPh>
    <phoneticPr fontId="27"/>
  </si>
  <si>
    <r>
      <t>登録</t>
    </r>
    <r>
      <rPr>
        <sz val="11"/>
        <color theme="1"/>
        <rFont val="ＭＳ Ｐゴシック"/>
        <family val="3"/>
        <charset val="128"/>
      </rPr>
      <t>区分</t>
    </r>
    <rPh sb="0" eb="2">
      <t>トウロク</t>
    </rPh>
    <rPh sb="2" eb="4">
      <t>クブン</t>
    </rPh>
    <phoneticPr fontId="27"/>
  </si>
  <si>
    <t>身分区分</t>
    <rPh sb="0" eb="4">
      <t>ミブンクブン</t>
    </rPh>
    <phoneticPr fontId="27"/>
  </si>
  <si>
    <t>ゆうちょ支店コード</t>
    <rPh sb="4" eb="6">
      <t>シテン</t>
    </rPh>
    <phoneticPr fontId="27"/>
  </si>
  <si>
    <r>
      <rPr>
        <sz val="11"/>
        <color theme="1"/>
        <rFont val="ＭＳ Ｐゴシック"/>
        <family val="3"/>
        <charset val="128"/>
      </rPr>
      <t>ゆうちょ</t>
    </r>
    <r>
      <rPr>
        <sz val="11"/>
        <color theme="1"/>
        <rFont val="MS PGothic"/>
        <family val="3"/>
        <charset val="128"/>
      </rPr>
      <t>口座番号</t>
    </r>
    <rPh sb="4" eb="8">
      <t>コウザバンゴウ</t>
    </rPh>
    <phoneticPr fontId="27"/>
  </si>
  <si>
    <t>ゆうちょ以外口座番号</t>
    <rPh sb="4" eb="6">
      <t>イガイ</t>
    </rPh>
    <rPh sb="6" eb="10">
      <t>コウザバンゴウ</t>
    </rPh>
    <phoneticPr fontId="27"/>
  </si>
  <si>
    <t>↑外国：未入力</t>
    <rPh sb="1" eb="3">
      <t>ガイコク</t>
    </rPh>
    <rPh sb="4" eb="7">
      <t>ミニュウリョク</t>
    </rPh>
    <phoneticPr fontId="27"/>
  </si>
  <si>
    <r>
      <t>↑外国：</t>
    </r>
    <r>
      <rPr>
        <sz val="11"/>
        <color theme="1"/>
        <rFont val="ＭＳ Ｐゴシック"/>
        <family val="3"/>
        <charset val="128"/>
      </rPr>
      <t>非</t>
    </r>
    <r>
      <rPr>
        <sz val="11"/>
        <color theme="1"/>
        <rFont val="MS PGothic"/>
        <family val="3"/>
        <charset val="128"/>
      </rPr>
      <t>居住</t>
    </r>
    <rPh sb="1" eb="3">
      <t>ガイコク</t>
    </rPh>
    <rPh sb="4" eb="5">
      <t>ヒ</t>
    </rPh>
    <rPh sb="5" eb="7">
      <t>キョジュウ</t>
    </rPh>
    <phoneticPr fontId="27"/>
  </si>
  <si>
    <t>↑外国：居住</t>
    <rPh sb="1" eb="3">
      <t>ガイコク</t>
    </rPh>
    <rPh sb="4" eb="6">
      <t>キョジュウ</t>
    </rPh>
    <phoneticPr fontId="27"/>
  </si>
  <si>
    <t>学籍番号</t>
    <rPh sb="0" eb="4">
      <t>ガクセキバンゴウ</t>
    </rPh>
    <phoneticPr fontId="27"/>
  </si>
  <si>
    <t>奨励金番号</t>
    <rPh sb="0" eb="5">
      <t>ショウレイキンバンゴウ</t>
    </rPh>
    <phoneticPr fontId="27"/>
  </si>
  <si>
    <t>全部</t>
    <rPh sb="0" eb="2">
      <t>ゼンブ</t>
    </rPh>
    <phoneticPr fontId="27"/>
  </si>
  <si>
    <t>1と3</t>
    <phoneticPr fontId="27"/>
  </si>
  <si>
    <t>ファイルの番号：</t>
    <rPh sb="5" eb="7">
      <t>バンゴウ</t>
    </rPh>
    <phoneticPr fontId="27"/>
  </si>
  <si>
    <t>漢字氏名</t>
    <rPh sb="0" eb="4">
      <t>カンジシメイ</t>
    </rPh>
    <phoneticPr fontId="27"/>
  </si>
  <si>
    <t>カナ氏名</t>
    <rPh sb="2" eb="4">
      <t>シメイ</t>
    </rPh>
    <phoneticPr fontId="27"/>
  </si>
  <si>
    <r>
      <rPr>
        <sz val="11"/>
        <color theme="1"/>
        <rFont val="ＭＳ ゴシック"/>
        <family val="3"/>
        <charset val="128"/>
      </rPr>
      <t>本名（漢字）</t>
    </r>
    <r>
      <rPr>
        <sz val="11"/>
        <color theme="1"/>
        <rFont val="Calibri"/>
        <family val="2"/>
        <scheme val="minor"/>
      </rPr>
      <t>(</t>
    </r>
    <r>
      <rPr>
        <sz val="11"/>
        <color theme="1"/>
        <rFont val="ＭＳ ゴシック"/>
        <family val="3"/>
        <charset val="128"/>
      </rPr>
      <t>戸籍）</t>
    </r>
    <phoneticPr fontId="27"/>
  </si>
  <si>
    <t>本名（カナ）</t>
    <phoneticPr fontId="27"/>
  </si>
  <si>
    <t>生年月日</t>
    <phoneticPr fontId="27"/>
  </si>
  <si>
    <t>郵便番号</t>
    <phoneticPr fontId="27"/>
  </si>
  <si>
    <t>住所１</t>
    <phoneticPr fontId="27"/>
  </si>
  <si>
    <t>住所２</t>
    <phoneticPr fontId="27"/>
  </si>
  <si>
    <r>
      <rPr>
        <sz val="11"/>
        <color theme="1"/>
        <rFont val="ＭＳ ゴシック"/>
        <family val="3"/>
        <charset val="128"/>
      </rPr>
      <t>給与銀行コード</t>
    </r>
    <r>
      <rPr>
        <sz val="11"/>
        <color theme="1"/>
        <rFont val="Calibri"/>
        <family val="2"/>
        <scheme val="minor"/>
      </rPr>
      <t>A</t>
    </r>
    <phoneticPr fontId="27"/>
  </si>
  <si>
    <r>
      <rPr>
        <sz val="11"/>
        <color theme="1"/>
        <rFont val="ＭＳ ゴシック"/>
        <family val="3"/>
        <charset val="128"/>
      </rPr>
      <t>給与支店コード</t>
    </r>
    <r>
      <rPr>
        <sz val="11"/>
        <color theme="1"/>
        <rFont val="Calibri"/>
        <family val="2"/>
        <scheme val="minor"/>
      </rPr>
      <t>A</t>
    </r>
    <phoneticPr fontId="27"/>
  </si>
  <si>
    <r>
      <rPr>
        <sz val="11"/>
        <color theme="1"/>
        <rFont val="ＭＳ ゴシック"/>
        <family val="3"/>
        <charset val="128"/>
      </rPr>
      <t>給与口座番号</t>
    </r>
    <r>
      <rPr>
        <sz val="11"/>
        <color theme="1"/>
        <rFont val="Calibri"/>
        <family val="2"/>
        <scheme val="minor"/>
      </rPr>
      <t>A</t>
    </r>
    <phoneticPr fontId="27"/>
  </si>
  <si>
    <r>
      <rPr>
        <sz val="11"/>
        <color theme="1"/>
        <rFont val="ＭＳ ゴシック"/>
        <family val="3"/>
        <charset val="128"/>
      </rPr>
      <t>給与口座名義人</t>
    </r>
    <r>
      <rPr>
        <sz val="11"/>
        <color theme="1"/>
        <rFont val="Calibri"/>
        <family val="2"/>
        <scheme val="minor"/>
      </rPr>
      <t>A</t>
    </r>
    <phoneticPr fontId="27"/>
  </si>
  <si>
    <t>ヴィクトル　スタルヒン</t>
    <phoneticPr fontId="27"/>
  </si>
  <si>
    <t>現住所の郵便番号。3ケタ、ハイフン(-)、4ケタと入力してください。</t>
    <phoneticPr fontId="27"/>
  </si>
  <si>
    <t>字数確認</t>
    <rPh sb="0" eb="2">
      <t>ジスウ</t>
    </rPh>
    <rPh sb="2" eb="4">
      <t>カクニン</t>
    </rPh>
    <phoneticPr fontId="27"/>
  </si>
  <si>
    <r>
      <t xml:space="preserve"> □ </t>
    </r>
    <r>
      <rPr>
        <sz val="11"/>
        <color theme="1"/>
        <rFont val="ＭＳ Ｐゴシック"/>
        <family val="3"/>
        <charset val="128"/>
      </rPr>
      <t>上記口座は「非居住者用預金」ではありません（下記※参照）</t>
    </r>
    <r>
      <rPr>
        <sz val="11"/>
        <color theme="1"/>
        <rFont val="MS PGothic"/>
        <family val="3"/>
        <charset val="128"/>
      </rPr>
      <t xml:space="preserve">
 </t>
    </r>
    <r>
      <rPr>
        <sz val="11"/>
        <color theme="1"/>
        <rFont val="MS PGothic"/>
        <family val="2"/>
        <charset val="128"/>
      </rPr>
      <t>☑</t>
    </r>
    <r>
      <rPr>
        <sz val="11"/>
        <color theme="1"/>
        <rFont val="MS PGothic"/>
        <family val="3"/>
        <charset val="128"/>
      </rPr>
      <t xml:space="preserve"> </t>
    </r>
    <r>
      <rPr>
        <sz val="11"/>
        <color theme="1"/>
        <rFont val="ＭＳ Ｐゴシック"/>
        <family val="3"/>
        <charset val="128"/>
      </rPr>
      <t>通帳見開きの口座名義（カナ又はローマ字）が確認できる箇所を添付しました</t>
    </r>
    <r>
      <rPr>
        <sz val="11"/>
        <color theme="1"/>
        <rFont val="MS PGothic"/>
        <family val="3"/>
        <charset val="128"/>
      </rPr>
      <t xml:space="preserve">
</t>
    </r>
    <r>
      <rPr>
        <sz val="11"/>
        <color theme="1"/>
        <rFont val="ＭＳ Ｐゴシック"/>
        <family val="3"/>
        <charset val="128"/>
      </rPr>
      <t>　　</t>
    </r>
    <r>
      <rPr>
        <sz val="11"/>
        <color theme="1"/>
        <rFont val="MS PGothic"/>
        <family val="2"/>
        <charset val="128"/>
      </rPr>
      <t>□</t>
    </r>
    <r>
      <rPr>
        <sz val="11"/>
        <color theme="1"/>
        <rFont val="MS PGothic"/>
        <family val="3"/>
        <charset val="128"/>
      </rPr>
      <t xml:space="preserve"> The above bank account is not a non-resident deposit account  
</t>
    </r>
    <r>
      <rPr>
        <sz val="11"/>
        <color theme="1"/>
        <rFont val="ＭＳ Ｐゴシック"/>
        <family val="3"/>
        <charset val="128"/>
      </rPr>
      <t>　</t>
    </r>
    <r>
      <rPr>
        <sz val="11"/>
        <color theme="1"/>
        <rFont val="MS PGothic"/>
        <family val="3"/>
        <charset val="128"/>
      </rPr>
      <t xml:space="preserve">       (For more information regarding non-resident deposit accounts, see the points below indicated by ※) 
    </t>
    </r>
    <r>
      <rPr>
        <sz val="11"/>
        <color theme="1"/>
        <rFont val="MS PGothic"/>
        <family val="2"/>
        <charset val="128"/>
      </rPr>
      <t>☑</t>
    </r>
    <r>
      <rPr>
        <sz val="11"/>
        <color theme="1"/>
        <rFont val="MS PGothic"/>
        <family val="3"/>
        <charset val="128"/>
      </rPr>
      <t xml:space="preserve"> I have attached a copy of my bankbook page(s) showing my account name in katakana or Roman letters</t>
    </r>
    <phoneticPr fontId="27"/>
  </si>
  <si>
    <t>非居住者預金</t>
    <phoneticPr fontId="27"/>
  </si>
  <si>
    <t>A：対象外
B：非居住者預金
C：居住者預金</t>
    <phoneticPr fontId="27"/>
  </si>
  <si>
    <t>カナまたはローマ字。氏名に小文字＝ァィゥェォッャュョが含まれる場合は、口座名義も小文字か、大文字かを確認して、口座名義どおりに記載してください。</t>
    <phoneticPr fontId="27"/>
  </si>
  <si>
    <t>↓以下は事務室用、入力不要です</t>
    <rPh sb="4" eb="7">
      <t>ジムシツ</t>
    </rPh>
    <rPh sb="7" eb="8">
      <t>ヨウ</t>
    </rPh>
    <phoneticPr fontId="27"/>
  </si>
  <si>
    <t>金融機関
(〒：0、他：1)</t>
    <rPh sb="0" eb="4">
      <t>キンユウキカン</t>
    </rPh>
    <rPh sb="10" eb="11">
      <t>ホカ</t>
    </rPh>
    <phoneticPr fontId="27"/>
  </si>
  <si>
    <t>現住所1</t>
    <phoneticPr fontId="27"/>
  </si>
  <si>
    <t>12345678</t>
    <phoneticPr fontId="27"/>
  </si>
  <si>
    <t>外国籍、且つ、日本に入国後６か月未満で銀行預金口座を作成された方は「非居住者用預金」の場合があります。「Ａ対象外（日本国籍の方）」「Ｂ非居住者預金（対象者）」「Ｃ居住者預金（対象者）」から選択してください。ご自身の口座状況が不明であれば、銀行に直接ご確認ください。</t>
    <rPh sb="74" eb="77">
      <t>タイショウシャ</t>
    </rPh>
    <rPh sb="87" eb="90">
      <t>タイショウシャ</t>
    </rPh>
    <phoneticPr fontId="27"/>
  </si>
  <si>
    <t>金融機関名を「銀行」「信用金庫」まで入力してください。</t>
    <phoneticPr fontId="27"/>
  </si>
  <si>
    <t>大岡山支店</t>
    <rPh sb="0" eb="3">
      <t>オオオカヤマ</t>
    </rPh>
    <rPh sb="3" eb="5">
      <t>シテン</t>
    </rPh>
    <phoneticPr fontId="27"/>
  </si>
  <si>
    <t>東工大銀行</t>
    <rPh sb="0" eb="3">
      <t>トウコウダイ</t>
    </rPh>
    <rPh sb="3" eb="5">
      <t>ギンコウ</t>
    </rPh>
    <phoneticPr fontId="27"/>
  </si>
  <si>
    <t>他</t>
    <phoneticPr fontId="27"/>
  </si>
  <si>
    <t>所属の研究室のFAX番号を半角4ケタで入力してください。</t>
    <phoneticPr fontId="27"/>
  </si>
  <si>
    <t>【記入対象：東工大の学部または修士に在籍】旧学籍番号を半角でご記入ください。</t>
    <rPh sb="1" eb="5">
      <t>キニュウタイショウ</t>
    </rPh>
    <rPh sb="21" eb="22">
      <t>キュウ</t>
    </rPh>
    <rPh sb="22" eb="24">
      <t>ガクセキ</t>
    </rPh>
    <rPh sb="24" eb="26">
      <t>バンゴウ</t>
    </rPh>
    <rPh sb="27" eb="29">
      <t>ハンカク</t>
    </rPh>
    <phoneticPr fontId="27"/>
  </si>
  <si>
    <t>【記入対象：ゆうちょ銀行登録者】
「記号」の半角数字（5ケタ）を入力してください。</t>
    <rPh sb="1" eb="5">
      <t>キニュウタイショウ</t>
    </rPh>
    <rPh sb="12" eb="15">
      <t>トウロクシャ</t>
    </rPh>
    <phoneticPr fontId="27"/>
  </si>
  <si>
    <t>【記入対象：ゆうちょ銀行登録者】
「番号」の半角数字（最大8ケタ）を入力してください。</t>
    <rPh sb="12" eb="14">
      <t>トウロク</t>
    </rPh>
    <phoneticPr fontId="27"/>
  </si>
  <si>
    <r>
      <t>住民登録のある住所。現住所1：都道府県名から町名まで／現住所2：丁目・番地以降
例：東京都目黒区大岡山2-12-1</t>
    </r>
    <r>
      <rPr>
        <sz val="10"/>
        <rFont val="游ゴシック"/>
        <family val="3"/>
        <charset val="128"/>
      </rPr>
      <t>→1に「東京都目黒区大岡山」2に「２－１２－１」</t>
    </r>
    <rPh sb="10" eb="13">
      <t>ゲンジュウショ</t>
    </rPh>
    <rPh sb="27" eb="30">
      <t>ゲンジュウショ</t>
    </rPh>
    <rPh sb="32" eb="34">
      <t>チョウメ</t>
    </rPh>
    <rPh sb="35" eb="37">
      <t>バンチ</t>
    </rPh>
    <rPh sb="37" eb="39">
      <t>イコウ</t>
    </rPh>
    <rPh sb="61" eb="67">
      <t>トウキョウトメグロク</t>
    </rPh>
    <rPh sb="67" eb="70">
      <t>オオオカヤマ</t>
    </rPh>
    <phoneticPr fontId="27"/>
  </si>
  <si>
    <t>博士後期課程の学籍番号を半角で入力してください。</t>
    <rPh sb="0" eb="2">
      <t>ハカセ</t>
    </rPh>
    <rPh sb="2" eb="6">
      <t>コウキカテイ</t>
    </rPh>
    <rPh sb="7" eb="11">
      <t>ガクセキバンゴウ</t>
    </rPh>
    <phoneticPr fontId="27"/>
  </si>
  <si>
    <t>所属の研究室名を入力してください。</t>
    <phoneticPr fontId="27"/>
  </si>
  <si>
    <t>金融機関の本支店名または出張所名を「本店」「支店」「出張所」まで入力してください。</t>
    <phoneticPr fontId="27"/>
  </si>
  <si>
    <t>入力欄</t>
    <rPh sb="0" eb="2">
      <t>ニュウリョク</t>
    </rPh>
    <phoneticPr fontId="27"/>
  </si>
  <si>
    <t>例</t>
    <phoneticPr fontId="27"/>
  </si>
  <si>
    <t>Item</t>
    <phoneticPr fontId="27"/>
  </si>
  <si>
    <t>Entry requirement</t>
    <phoneticPr fontId="27"/>
  </si>
  <si>
    <t>Please enter your information 
in Japanese</t>
    <phoneticPr fontId="27"/>
  </si>
  <si>
    <t>Example</t>
    <phoneticPr fontId="27"/>
  </si>
  <si>
    <t>Notes</t>
    <phoneticPr fontId="27"/>
  </si>
  <si>
    <t>Personal information</t>
    <phoneticPr fontId="27"/>
  </si>
  <si>
    <t>Tokyo Tech Affiliation</t>
    <phoneticPr fontId="27"/>
  </si>
  <si>
    <t>Bank account information</t>
    <phoneticPr fontId="27"/>
  </si>
  <si>
    <t>Japan Post Bank</t>
    <phoneticPr fontId="27"/>
  </si>
  <si>
    <t>Other banks</t>
    <phoneticPr fontId="27"/>
  </si>
  <si>
    <t xml:space="preserve">Name </t>
    <phoneticPr fontId="27"/>
  </si>
  <si>
    <t>Zip code</t>
    <phoneticPr fontId="27"/>
  </si>
  <si>
    <t>Tel No.</t>
    <phoneticPr fontId="27"/>
  </si>
  <si>
    <t>Student ID number</t>
    <phoneticPr fontId="27"/>
  </si>
  <si>
    <t>Former Student ID number</t>
    <phoneticPr fontId="27"/>
  </si>
  <si>
    <t>Date of birth</t>
    <phoneticPr fontId="27"/>
  </si>
  <si>
    <t>Laboratory name</t>
    <phoneticPr fontId="27"/>
  </si>
  <si>
    <t>Contact person</t>
    <phoneticPr fontId="27"/>
  </si>
  <si>
    <t>Extension</t>
    <phoneticPr fontId="27"/>
  </si>
  <si>
    <t>Fax</t>
    <phoneticPr fontId="27"/>
  </si>
  <si>
    <t>Post No.</t>
    <phoneticPr fontId="27"/>
  </si>
  <si>
    <t>Account holder’s name</t>
    <phoneticPr fontId="27"/>
  </si>
  <si>
    <t>Bank name</t>
    <phoneticPr fontId="27"/>
  </si>
  <si>
    <t>Branch name</t>
    <phoneticPr fontId="27"/>
  </si>
  <si>
    <t>Account type</t>
    <phoneticPr fontId="27"/>
  </si>
  <si>
    <t>Non-resident deposit accounts （非居住者預金）</t>
    <phoneticPr fontId="27"/>
  </si>
  <si>
    <t>Code</t>
    <phoneticPr fontId="27"/>
  </si>
  <si>
    <t>Number</t>
    <phoneticPr fontId="27"/>
  </si>
  <si>
    <t>Required</t>
    <phoneticPr fontId="27"/>
  </si>
  <si>
    <t>If applicable</t>
  </si>
  <si>
    <t>If applicable</t>
    <phoneticPr fontId="27"/>
  </si>
  <si>
    <t>Enter in order of School (“xx学院”), department ("xx系”), major (“xxコース"), etc.</t>
    <phoneticPr fontId="27"/>
  </si>
  <si>
    <t>Enter in katakana characters, starting with family name, then first name. Add a full-width space between family and first names.</t>
    <phoneticPr fontId="27"/>
  </si>
  <si>
    <t>Add a full-width space between family and first names.</t>
    <phoneticPr fontId="27"/>
  </si>
  <si>
    <t>Enter the 7-digit zip code of your address in half-width characters, adding a hyphen (-) after the first three numbers.</t>
    <phoneticPr fontId="27"/>
  </si>
  <si>
    <t>Enter numbers and hyphens in half width.</t>
    <phoneticPr fontId="27"/>
  </si>
  <si>
    <t>Enter your doctoral student ID number in half width.</t>
    <phoneticPr fontId="27"/>
  </si>
  <si>
    <t>*Required for students advancing from Tokyo Tech’s bachelor’s or master’s programs. Enter number in half width.</t>
    <phoneticPr fontId="27"/>
  </si>
  <si>
    <t>Enter in yyyy/dd/mm format.</t>
    <phoneticPr fontId="27"/>
  </si>
  <si>
    <t>Enter the name of your laboratory.</t>
    <phoneticPr fontId="27"/>
  </si>
  <si>
    <t>Enter the name of the contact person in your laboratory.</t>
    <phoneticPr fontId="27"/>
  </si>
  <si>
    <t>Enter the four-digit extension number of your laboratory in half width.</t>
    <phoneticPr fontId="27"/>
  </si>
  <si>
    <t>Enter the four-digit fax number of your laboratory in half width.</t>
    <phoneticPr fontId="27"/>
  </si>
  <si>
    <t>Enter a post number, adding “(大)” for Ookayama campus or ”(す)” for Suzukakedai campus at the beginning.</t>
    <phoneticPr fontId="27"/>
  </si>
  <si>
    <t>Enter in katakana or Roman letters. Make sure that the size of small katakana characters (ァィゥェォッャュョ) is correct as registered.</t>
    <phoneticPr fontId="27"/>
  </si>
  <si>
    <t>Enter full name. Do not omit “銀行” (bank), “信用金庫” (Shinkin bank), etc.</t>
    <phoneticPr fontId="27"/>
  </si>
  <si>
    <t>Enter full name. Do not omit ”本店” (head office), ”支店” (branch), or ”出張所” (sub branch), etc.</t>
    <phoneticPr fontId="27"/>
  </si>
  <si>
    <t>Enter “1” for savings accounts (預金種類「普通」). For other types of accounts, please ask us.</t>
    <phoneticPr fontId="27"/>
  </si>
  <si>
    <t>If you are a foreign national and have opened an account within six months after entry to Japan, the account may be a non-resident deposit account (“非居住者用預金”). Please select your status from these three options: A (non-applicable (Japanese nationals)), B (Your account is a non-resident deposit account), C (Your account is a resident account). If you are not sure about the status, please check with the bank directly.</t>
    <phoneticPr fontId="27"/>
  </si>
  <si>
    <t>*Required if you register a Japan Post Bank account.
Enter the five-digit code (“記号”) in half width.</t>
    <phoneticPr fontId="27"/>
  </si>
  <si>
    <t>*Required if you register a Japan Post Bank account.
Enter the number (“番号”) (maximum of eight digits) in half width.</t>
    <phoneticPr fontId="27"/>
  </si>
  <si>
    <t>↓The following is for the office, no input required</t>
    <phoneticPr fontId="27"/>
  </si>
  <si>
    <t>Current address
(Field 1)</t>
    <phoneticPr fontId="27"/>
  </si>
  <si>
    <t>Current address
(Field 2)</t>
    <phoneticPr fontId="27"/>
  </si>
  <si>
    <t>Name
(in katakana)</t>
    <phoneticPr fontId="27"/>
  </si>
  <si>
    <t>Enter the address on your residence certificate: Prefecture, city, ward, and town in Field 1, and district number, building name, house number, etc. in Field 2. Example: for “東京都目黒区大岡山2-12-1,” enter “東京都目黒区大岡山” in Field 1, and “２－１２－１” in Field 2.</t>
    <phoneticPr fontId="27"/>
  </si>
  <si>
    <t>日本語</t>
    <rPh sb="0" eb="3">
      <t>ニホンゴ</t>
    </rPh>
    <phoneticPr fontId="27"/>
  </si>
  <si>
    <t>English</t>
    <phoneticPr fontId="27"/>
  </si>
  <si>
    <t>理学院 化学系 化学コース</t>
    <phoneticPr fontId="27"/>
  </si>
  <si>
    <t>トウコウ　タロウ</t>
    <phoneticPr fontId="27"/>
  </si>
  <si>
    <t>東工　太郎</t>
    <phoneticPr fontId="27"/>
  </si>
  <si>
    <t>003-2021</t>
    <phoneticPr fontId="27"/>
  </si>
  <si>
    <t>090-1234-5678</t>
    <phoneticPr fontId="27"/>
  </si>
  <si>
    <t>12D34567</t>
    <phoneticPr fontId="27"/>
  </si>
  <si>
    <t>01M23456</t>
    <phoneticPr fontId="27"/>
  </si>
  <si>
    <t>東工研究室</t>
    <phoneticPr fontId="27"/>
  </si>
  <si>
    <t>東工次郎</t>
    <phoneticPr fontId="27"/>
  </si>
  <si>
    <t>0001</t>
    <phoneticPr fontId="27"/>
  </si>
  <si>
    <t>0002</t>
    <phoneticPr fontId="27"/>
  </si>
  <si>
    <t>(大)S6-13</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</si>
</sst>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7">
    <font>
      <sz val="11"/>
      <color theme="1"/>
      <name val="Calibri"/>
      <scheme val="minor"/>
    </font>
    <font>
      <sz val="11"/>
      <color theme="1"/>
      <name val="Calibri"/>
      <family val="2"/>
      <charset val="128"/>
      <scheme val="minor"/>
    </font>
    <font>
      <sz val="18"/>
      <color theme="1"/>
      <name val="MS PGothic"/>
      <family val="3"/>
      <charset val="128"/>
    </font>
    <font>
      <sz val="11"/>
      <name val="Calibri"/>
      <family val="2"/>
    </font>
    <font>
      <sz val="11"/>
      <color theme="1"/>
      <name val="MS PGothic"/>
      <family val="3"/>
      <charset val="128"/>
    </font>
    <font>
      <sz val="11"/>
      <color theme="1"/>
      <name val="游ゴシック"/>
      <family val="3"/>
      <charset val="128"/>
    </font>
    <font>
      <sz val="9"/>
      <color theme="1"/>
      <name val="游ゴシック"/>
      <family val="3"/>
      <charset val="128"/>
    </font>
    <font>
      <sz val="10"/>
      <color theme="1"/>
      <name val="游ゴシック"/>
      <family val="3"/>
      <charset val="128"/>
    </font>
    <font>
      <b/>
      <sz val="12"/>
      <color theme="1"/>
      <name val="MS PGothic"/>
      <family val="3"/>
      <charset val="128"/>
    </font>
    <font>
      <sz val="12"/>
      <color theme="1"/>
      <name val="MS PGothic"/>
      <family val="3"/>
      <charset val="128"/>
    </font>
    <font>
      <b/>
      <sz val="11"/>
      <color rgb="FFFF0000"/>
      <name val="游ゴシック"/>
      <family val="3"/>
      <charset val="128"/>
    </font>
    <font>
      <sz val="10"/>
      <color theme="1"/>
      <name val="MS PGothic"/>
      <family val="3"/>
      <charset val="128"/>
    </font>
    <font>
      <b/>
      <sz val="11"/>
      <color theme="1"/>
      <name val="MS PGothic"/>
      <family val="3"/>
      <charset val="128"/>
    </font>
    <font>
      <sz val="11"/>
      <color theme="1"/>
      <name val="明朝"/>
      <family val="1"/>
      <charset val="128"/>
    </font>
    <font>
      <b/>
      <sz val="10"/>
      <color theme="1"/>
      <name val="MS PGothic"/>
      <family val="3"/>
      <charset val="128"/>
    </font>
    <font>
      <sz val="14"/>
      <color theme="1"/>
      <name val="MS PGothic"/>
      <family val="3"/>
      <charset val="128"/>
    </font>
    <font>
      <sz val="10"/>
      <color rgb="FF000000"/>
      <name val="MS PGothic"/>
      <family val="3"/>
      <charset val="128"/>
    </font>
    <font>
      <sz val="9"/>
      <color theme="1"/>
      <name val="MS PGothic"/>
      <family val="3"/>
      <charset val="128"/>
    </font>
    <font>
      <sz val="8"/>
      <color theme="1"/>
      <name val="MS PGothic"/>
      <family val="3"/>
      <charset val="128"/>
    </font>
    <font>
      <sz val="7"/>
      <color theme="1"/>
      <name val="MS PGothic"/>
      <family val="3"/>
      <charset val="128"/>
    </font>
    <font>
      <b/>
      <sz val="8"/>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8"/>
      <color rgb="FF000000"/>
      <name val="ＭＳ Ｐゴシック"/>
      <family val="3"/>
      <charset val="128"/>
    </font>
    <font>
      <sz val="10"/>
      <color rgb="FF000000"/>
      <name val="ＭＳ Ｐゴシック"/>
      <family val="3"/>
      <charset val="128"/>
    </font>
    <font>
      <i/>
      <sz val="9"/>
      <color rgb="FF000000"/>
      <name val="ＭＳ Ｐゴシック"/>
      <family val="3"/>
      <charset val="128"/>
    </font>
    <font>
      <sz val="11"/>
      <color theme="1"/>
      <name val="Calibri"/>
      <family val="2"/>
      <scheme val="minor"/>
    </font>
    <font>
      <sz val="6"/>
      <name val="Calibri"/>
      <family val="3"/>
      <charset val="128"/>
      <scheme val="minor"/>
    </font>
    <font>
      <sz val="11"/>
      <color theme="1"/>
      <name val="ＭＳ Ｐゴシック"/>
      <family val="3"/>
      <charset val="128"/>
    </font>
    <font>
      <sz val="11"/>
      <color theme="1"/>
      <name val="Calibri"/>
      <family val="3"/>
      <charset val="128"/>
      <scheme val="minor"/>
    </font>
    <font>
      <sz val="11"/>
      <color theme="1"/>
      <name val="MS PGothic"/>
      <family val="3"/>
      <charset val="128"/>
    </font>
    <font>
      <sz val="11"/>
      <color theme="1"/>
      <name val="ＭＳ ゴシック"/>
      <family val="3"/>
      <charset val="128"/>
    </font>
    <font>
      <sz val="11"/>
      <color theme="1"/>
      <name val="MS PGothic"/>
      <family val="2"/>
      <charset val="128"/>
    </font>
    <font>
      <sz val="10"/>
      <name val="游ゴシック"/>
      <family val="3"/>
      <charset val="128"/>
    </font>
    <font>
      <sz val="11"/>
      <name val="Calibri"/>
      <family val="2"/>
      <scheme val="minor"/>
    </font>
    <font>
      <sz val="10"/>
      <name val="Calibri"/>
      <family val="2"/>
      <scheme val="minor"/>
    </font>
    <font>
      <sz val="10"/>
      <name val="Calibri"/>
      <family val="2"/>
    </font>
    <font>
      <sz val="10"/>
      <color theme="1"/>
      <name val="Calibri"/>
      <family val="2"/>
      <scheme val="minor"/>
    </font>
    <font>
      <b/>
      <sz val="10"/>
      <color theme="1"/>
      <name val="游ゴシック"/>
      <family val="3"/>
      <charset val="128"/>
    </font>
    <font>
      <b/>
      <sz val="9"/>
      <color rgb="FFFF0000"/>
      <name val="游ゴシック"/>
      <family val="3"/>
      <charset val="128"/>
    </font>
    <font>
      <sz val="9"/>
      <color theme="1"/>
      <name val="Calibri"/>
      <family val="2"/>
      <scheme val="minor"/>
    </font>
    <font>
      <sz val="8"/>
      <color theme="1"/>
      <name val="游ゴシック"/>
      <family val="3"/>
      <charset val="128"/>
    </font>
    <font>
      <sz val="9"/>
      <name val="游ゴシック"/>
      <family val="3"/>
      <charset val="128"/>
    </font>
    <font>
      <sz val="8"/>
      <name val="游ゴシック"/>
      <family val="3"/>
      <charset val="128"/>
    </font>
    <font>
      <sz val="8"/>
      <name val="Calibri"/>
      <family val="2"/>
    </font>
    <font>
      <b/>
      <sz val="8"/>
      <color theme="1"/>
      <name val="游ゴシック"/>
      <family val="3"/>
      <charset val="128"/>
    </font>
    <font>
      <sz val="9"/>
      <name val="Calibri"/>
      <family val="2"/>
      <scheme val="minor"/>
    </font>
  </fonts>
  <fills count="8">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3300"/>
        <bgColor rgb="FFFF3300"/>
      </patternFill>
    </fill>
    <fill>
      <patternFill patternType="solid">
        <fgColor rgb="FFBFBFBF"/>
        <bgColor rgb="FFBFBFBF"/>
      </patternFill>
    </fill>
    <fill>
      <patternFill patternType="solid">
        <fgColor rgb="FFD8D8D8"/>
        <bgColor rgb="FFD8D8D8"/>
      </patternFill>
    </fill>
    <fill>
      <patternFill patternType="solid">
        <fgColor theme="0" tint="-0.14996795556505021"/>
        <bgColor indexed="64"/>
      </patternFill>
    </fill>
  </fills>
  <borders count="108">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ck">
        <color rgb="FFFF3300"/>
      </left>
      <right style="thick">
        <color rgb="FFFF3300"/>
      </right>
      <top style="thick">
        <color rgb="FFFF33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FF3300"/>
      </left>
      <right style="thick">
        <color rgb="FFFF33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ck">
        <color rgb="FFFF3300"/>
      </left>
      <right style="thick">
        <color rgb="FFFF33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ck">
        <color rgb="FFFF3300"/>
      </left>
      <right style="thick">
        <color rgb="FFFF33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ck">
        <color rgb="FFFF3300"/>
      </left>
      <right style="thick">
        <color rgb="FFFF3300"/>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diagonal/>
    </border>
    <border>
      <left/>
      <right style="medium">
        <color rgb="FF000000"/>
      </right>
      <top/>
      <bottom/>
      <diagonal/>
    </border>
    <border>
      <left style="medium">
        <color rgb="FF000000"/>
      </left>
      <right/>
      <top/>
      <bottom/>
      <diagonal/>
    </border>
    <border>
      <left/>
      <right style="thin">
        <color rgb="FF000000"/>
      </right>
      <top/>
      <bottom/>
      <diagonal/>
    </border>
    <border>
      <left style="thin">
        <color rgb="FF000000"/>
      </left>
      <right/>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style="thin">
        <color rgb="FF000000"/>
      </top>
      <bottom style="thin">
        <color rgb="FF000000"/>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hair">
        <color rgb="FF000000"/>
      </left>
      <right style="hair">
        <color rgb="FF000000"/>
      </right>
      <top/>
      <bottom style="medium">
        <color rgb="FF000000"/>
      </bottom>
      <diagonal/>
    </border>
    <border>
      <left/>
      <right/>
      <top style="thin">
        <color rgb="FF000000"/>
      </top>
      <bottom style="medium">
        <color rgb="FF000000"/>
      </bottom>
      <diagonal/>
    </border>
    <border>
      <left style="hair">
        <color rgb="FF000000"/>
      </left>
      <right/>
      <top/>
      <bottom style="medium">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ck">
        <color rgb="FFFF3300"/>
      </right>
      <top style="thin">
        <color rgb="FF000000"/>
      </top>
      <bottom/>
      <diagonal/>
    </border>
    <border>
      <left style="thick">
        <color rgb="FFFF3300"/>
      </left>
      <right style="thin">
        <color rgb="FF000000"/>
      </right>
      <top style="thin">
        <color rgb="FF000000"/>
      </top>
      <bottom/>
      <diagonal/>
    </border>
    <border>
      <left/>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style="thick">
        <color rgb="FFFF3300"/>
      </right>
      <top/>
      <bottom style="thin">
        <color rgb="FF000000"/>
      </bottom>
      <diagonal/>
    </border>
    <border>
      <left style="thick">
        <color rgb="FFFF3300"/>
      </left>
      <right style="thin">
        <color rgb="FF000000"/>
      </right>
      <top/>
      <bottom style="thin">
        <color rgb="FF000000"/>
      </bottom>
      <diagonal/>
    </border>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right style="hair">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style="thin">
        <color rgb="FF000000"/>
      </right>
      <top/>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ck">
        <color rgb="FFFF3300"/>
      </left>
      <right style="thick">
        <color rgb="FFFF3300"/>
      </right>
      <top style="thin">
        <color rgb="FF000000"/>
      </top>
      <bottom style="thick">
        <color rgb="FFFF3300"/>
      </bottom>
      <diagonal/>
    </border>
    <border>
      <left style="thin">
        <color rgb="FF000000"/>
      </left>
      <right/>
      <top style="thin">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diagonal/>
    </border>
    <border>
      <left/>
      <right/>
      <top/>
      <bottom style="dotted">
        <color rgb="FF000000"/>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bottom style="double">
        <color auto="1"/>
      </bottom>
      <diagonal/>
    </border>
    <border>
      <left style="thin">
        <color rgb="FF000000"/>
      </left>
      <right style="thick">
        <color rgb="FFFF3300"/>
      </right>
      <top/>
      <bottom/>
      <diagonal/>
    </border>
    <border>
      <left style="thick">
        <color rgb="FFFF3300"/>
      </left>
      <right style="thin">
        <color rgb="FF000000"/>
      </right>
      <top/>
      <bottom/>
      <diagonal/>
    </border>
  </borders>
  <cellStyleXfs count="2">
    <xf numFmtId="0" fontId="0" fillId="0" borderId="0"/>
    <xf numFmtId="0" fontId="1" fillId="0" borderId="97">
      <alignment vertical="center"/>
    </xf>
  </cellStyleXfs>
  <cellXfs count="295">
    <xf numFmtId="0" fontId="0" fillId="0" borderId="0" xfId="0" applyFont="1" applyAlignment="1">
      <alignment vertical="center"/>
    </xf>
    <xf numFmtId="0" fontId="4" fillId="2" borderId="4" xfId="0" applyFont="1" applyFill="1" applyBorder="1" applyAlignment="1">
      <alignment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4" fillId="0" borderId="0" xfId="0" applyFont="1" applyAlignment="1">
      <alignment vertical="center"/>
    </xf>
    <xf numFmtId="0" fontId="5" fillId="5"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13" xfId="0" applyFont="1" applyFill="1" applyBorder="1" applyAlignment="1">
      <alignment horizontal="left" vertical="center" wrapText="1"/>
    </xf>
    <xf numFmtId="14" fontId="8" fillId="2" borderId="4" xfId="0" applyNumberFormat="1" applyFont="1" applyFill="1" applyBorder="1" applyAlignment="1">
      <alignment vertical="center"/>
    </xf>
    <xf numFmtId="14" fontId="9" fillId="2" borderId="4" xfId="0" applyNumberFormat="1" applyFont="1" applyFill="1" applyBorder="1" applyAlignment="1">
      <alignment horizontal="right" vertical="center"/>
    </xf>
    <xf numFmtId="14" fontId="8" fillId="2" borderId="4" xfId="0" applyNumberFormat="1" applyFont="1" applyFill="1" applyBorder="1" applyAlignment="1">
      <alignment horizontal="right" vertical="center"/>
    </xf>
    <xf numFmtId="0" fontId="11" fillId="2" borderId="4" xfId="0" applyFont="1" applyFill="1" applyBorder="1" applyAlignment="1">
      <alignment horizontal="center" vertical="center" wrapText="1"/>
    </xf>
    <xf numFmtId="0" fontId="9" fillId="2" borderId="4" xfId="0" applyFont="1" applyFill="1" applyBorder="1" applyAlignment="1">
      <alignment vertical="center"/>
    </xf>
    <xf numFmtId="0" fontId="9" fillId="0" borderId="0" xfId="0" applyFont="1" applyAlignment="1">
      <alignment vertical="center"/>
    </xf>
    <xf numFmtId="0" fontId="9" fillId="2" borderId="4" xfId="0" applyFont="1" applyFill="1" applyBorder="1" applyAlignment="1">
      <alignment horizontal="center" vertical="center" wrapText="1"/>
    </xf>
    <xf numFmtId="0" fontId="12" fillId="0" borderId="0" xfId="0" applyFont="1" applyAlignment="1">
      <alignment horizontal="left" vertical="top"/>
    </xf>
    <xf numFmtId="0" fontId="7" fillId="2" borderId="9"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7" fillId="2" borderId="10" xfId="0" applyFont="1" applyFill="1" applyBorder="1" applyAlignment="1">
      <alignment horizontal="left" vertical="center" wrapText="1"/>
    </xf>
    <xf numFmtId="14" fontId="7" fillId="2" borderId="9" xfId="0" applyNumberFormat="1" applyFont="1" applyFill="1" applyBorder="1" applyAlignment="1">
      <alignment horizontal="center" vertical="center" wrapText="1"/>
    </xf>
    <xf numFmtId="14" fontId="10" fillId="2" borderId="23"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12" fillId="0" borderId="39"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3" fillId="0" borderId="0" xfId="0" quotePrefix="1" applyFont="1" applyAlignment="1">
      <alignment vertical="center"/>
    </xf>
    <xf numFmtId="0" fontId="13" fillId="0" borderId="0" xfId="0" applyFont="1" applyAlignment="1">
      <alignment vertical="center"/>
    </xf>
    <xf numFmtId="0" fontId="4" fillId="0" borderId="38" xfId="0" applyFont="1" applyBorder="1" applyAlignment="1">
      <alignment horizontal="center" vertical="center"/>
    </xf>
    <xf numFmtId="0" fontId="4"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4" xfId="0" applyFont="1" applyBorder="1" applyAlignment="1">
      <alignment horizontal="center" vertical="center"/>
    </xf>
    <xf numFmtId="0" fontId="12" fillId="3" borderId="56" xfId="0" applyFont="1" applyFill="1" applyBorder="1" applyAlignment="1">
      <alignment vertical="top"/>
    </xf>
    <xf numFmtId="0" fontId="12" fillId="3" borderId="57" xfId="0" applyFont="1" applyFill="1" applyBorder="1" applyAlignment="1">
      <alignment vertical="top"/>
    </xf>
    <xf numFmtId="14" fontId="4" fillId="0" borderId="0" xfId="0" applyNumberFormat="1" applyFont="1" applyAlignment="1">
      <alignment vertical="center"/>
    </xf>
    <xf numFmtId="0" fontId="7" fillId="2" borderId="69" xfId="0" applyFont="1" applyFill="1" applyBorder="1" applyAlignment="1">
      <alignment horizontal="center" vertical="center" shrinkToFit="1"/>
    </xf>
    <xf numFmtId="0" fontId="4" fillId="2" borderId="4" xfId="0" applyFont="1" applyFill="1" applyBorder="1" applyAlignment="1">
      <alignment horizontal="center" vertical="center"/>
    </xf>
    <xf numFmtId="0" fontId="4" fillId="2" borderId="57" xfId="0" applyFont="1" applyFill="1" applyBorder="1" applyAlignment="1">
      <alignment horizontal="center" vertical="center"/>
    </xf>
    <xf numFmtId="0" fontId="4" fillId="0" borderId="72" xfId="0" applyFont="1" applyBorder="1" applyAlignment="1">
      <alignment horizontal="center" vertical="center"/>
    </xf>
    <xf numFmtId="0" fontId="4" fillId="0" borderId="29" xfId="0" applyFont="1" applyBorder="1" applyAlignment="1">
      <alignment horizontal="center" vertical="center"/>
    </xf>
    <xf numFmtId="0" fontId="7" fillId="2" borderId="76" xfId="0" applyFont="1" applyFill="1" applyBorder="1" applyAlignment="1">
      <alignment horizontal="center" vertical="center" wrapText="1"/>
    </xf>
    <xf numFmtId="0" fontId="7" fillId="2" borderId="77" xfId="0" applyFont="1" applyFill="1" applyBorder="1" applyAlignment="1">
      <alignment horizontal="left" vertical="center" wrapText="1"/>
    </xf>
    <xf numFmtId="0" fontId="7" fillId="2" borderId="69" xfId="0" applyFont="1" applyFill="1" applyBorder="1" applyAlignment="1">
      <alignment horizontal="center" vertical="center" wrapText="1"/>
    </xf>
    <xf numFmtId="0" fontId="5" fillId="2" borderId="78" xfId="0" applyFont="1" applyFill="1" applyBorder="1" applyAlignment="1">
      <alignment horizontal="center" vertical="center" wrapText="1"/>
    </xf>
    <xf numFmtId="0" fontId="4" fillId="0" borderId="0" xfId="0" applyFont="1" applyAlignment="1">
      <alignment horizontal="center" vertical="center"/>
    </xf>
    <xf numFmtId="0" fontId="5" fillId="2" borderId="10" xfId="0" applyFont="1" applyFill="1" applyBorder="1" applyAlignment="1">
      <alignment vertical="center" textRotation="255"/>
    </xf>
    <xf numFmtId="0" fontId="4" fillId="2" borderId="4" xfId="0" applyFont="1" applyFill="1" applyBorder="1" applyAlignment="1">
      <alignment horizontal="left" vertical="top" wrapText="1"/>
    </xf>
    <xf numFmtId="0" fontId="4" fillId="0" borderId="0" xfId="0" quotePrefix="1" applyFont="1" applyAlignment="1">
      <alignment vertical="center"/>
    </xf>
    <xf numFmtId="0" fontId="4" fillId="2" borderId="4" xfId="0" applyFont="1" applyFill="1" applyBorder="1" applyAlignment="1">
      <alignment horizontal="left" vertical="top"/>
    </xf>
    <xf numFmtId="0" fontId="5" fillId="2" borderId="4" xfId="0" applyFont="1" applyFill="1" applyBorder="1" applyAlignment="1">
      <alignment vertical="center" textRotation="255"/>
    </xf>
    <xf numFmtId="0" fontId="7" fillId="6" borderId="4" xfId="0" applyFont="1" applyFill="1" applyBorder="1" applyAlignment="1">
      <alignment horizontal="center" vertical="center"/>
    </xf>
    <xf numFmtId="0" fontId="5" fillId="6" borderId="4" xfId="0" applyFont="1" applyFill="1" applyBorder="1" applyAlignment="1">
      <alignment horizontal="center" vertical="center" wrapText="1"/>
    </xf>
    <xf numFmtId="0" fontId="4" fillId="0" borderId="0" xfId="0" applyFont="1" applyAlignment="1">
      <alignment horizontal="left" vertical="center" wrapText="1"/>
    </xf>
    <xf numFmtId="0" fontId="5" fillId="6" borderId="4" xfId="0" applyFont="1" applyFill="1" applyBorder="1" applyAlignment="1">
      <alignment vertical="center"/>
    </xf>
    <xf numFmtId="0" fontId="7" fillId="6" borderId="4" xfId="0"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2" borderId="4" xfId="0" applyFont="1" applyFill="1" applyBorder="1" applyAlignment="1">
      <alignment vertical="top"/>
    </xf>
    <xf numFmtId="0" fontId="17" fillId="2" borderId="4" xfId="0" applyFont="1" applyFill="1" applyBorder="1" applyAlignment="1">
      <alignment vertical="center" wrapText="1"/>
    </xf>
    <xf numFmtId="0" fontId="17" fillId="2" borderId="4" xfId="0" applyFont="1" applyFill="1" applyBorder="1" applyAlignment="1">
      <alignment vertical="center"/>
    </xf>
    <xf numFmtId="0" fontId="17" fillId="2" borderId="89" xfId="0" applyFont="1" applyFill="1" applyBorder="1" applyAlignment="1">
      <alignment vertical="center" wrapText="1"/>
    </xf>
    <xf numFmtId="0" fontId="17" fillId="2" borderId="89" xfId="0" applyFont="1" applyFill="1" applyBorder="1" applyAlignment="1">
      <alignment vertical="center"/>
    </xf>
    <xf numFmtId="0" fontId="18" fillId="2" borderId="4" xfId="0" applyFont="1" applyFill="1" applyBorder="1" applyAlignment="1">
      <alignment vertical="center"/>
    </xf>
    <xf numFmtId="0" fontId="5" fillId="2" borderId="10" xfId="0" applyFont="1" applyFill="1" applyBorder="1" applyAlignment="1">
      <alignment horizontal="center" vertical="center" textRotation="180" shrinkToFit="1"/>
    </xf>
    <xf numFmtId="0" fontId="28" fillId="0" borderId="0" xfId="0" applyFont="1" applyAlignment="1">
      <alignment vertical="center"/>
    </xf>
    <xf numFmtId="0" fontId="28" fillId="0" borderId="0" xfId="0" applyFont="1" applyAlignment="1">
      <alignment vertical="center" wrapText="1"/>
    </xf>
    <xf numFmtId="0" fontId="30" fillId="0" borderId="0" xfId="0" applyFont="1" applyAlignment="1">
      <alignment vertical="center" wrapText="1"/>
    </xf>
    <xf numFmtId="0" fontId="26" fillId="0" borderId="0" xfId="0" applyFont="1" applyAlignment="1">
      <alignment vertical="center"/>
    </xf>
    <xf numFmtId="0" fontId="28" fillId="0" borderId="0" xfId="0" applyFont="1" applyAlignment="1">
      <alignment vertical="center" shrinkToFit="1"/>
    </xf>
    <xf numFmtId="49" fontId="0" fillId="0" borderId="0" xfId="0" applyNumberFormat="1" applyFont="1" applyAlignment="1">
      <alignment vertical="center"/>
    </xf>
    <xf numFmtId="0" fontId="26" fillId="0" borderId="0" xfId="0" applyNumberFormat="1" applyFont="1" applyAlignment="1">
      <alignment vertical="center"/>
    </xf>
    <xf numFmtId="176" fontId="0" fillId="0" borderId="0" xfId="0" applyNumberFormat="1" applyAlignment="1">
      <alignment shrinkToFit="1"/>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vertical="center"/>
    </xf>
    <xf numFmtId="49" fontId="26" fillId="0" borderId="0" xfId="0" applyNumberFormat="1" applyFont="1" applyAlignment="1">
      <alignment vertical="center"/>
    </xf>
    <xf numFmtId="0" fontId="28" fillId="0" borderId="97" xfId="0" applyFont="1" applyBorder="1" applyAlignment="1">
      <alignment vertical="center" wrapText="1"/>
    </xf>
    <xf numFmtId="0" fontId="26" fillId="0" borderId="97" xfId="0" applyFont="1" applyBorder="1" applyAlignment="1">
      <alignment vertical="center" wrapText="1"/>
    </xf>
    <xf numFmtId="0" fontId="31" fillId="0" borderId="97" xfId="0" applyFont="1" applyBorder="1" applyAlignment="1">
      <alignment vertical="center" wrapText="1"/>
    </xf>
    <xf numFmtId="0" fontId="29" fillId="0" borderId="97" xfId="0" applyFont="1" applyBorder="1" applyAlignment="1">
      <alignment vertical="center" wrapText="1"/>
    </xf>
    <xf numFmtId="176" fontId="0" fillId="0" borderId="97" xfId="0" applyNumberFormat="1" applyBorder="1" applyAlignment="1">
      <alignment shrinkToFit="1"/>
    </xf>
    <xf numFmtId="0" fontId="26" fillId="7" borderId="105" xfId="0" applyFont="1" applyFill="1" applyBorder="1" applyAlignment="1">
      <alignment vertical="center" wrapText="1"/>
    </xf>
    <xf numFmtId="176" fontId="0" fillId="7" borderId="105" xfId="0" applyNumberFormat="1" applyFill="1" applyBorder="1" applyAlignment="1">
      <alignment shrinkToFit="1"/>
    </xf>
    <xf numFmtId="0" fontId="31" fillId="7" borderId="105" xfId="0" applyFont="1" applyFill="1" applyBorder="1" applyAlignment="1">
      <alignment vertical="center" wrapText="1"/>
    </xf>
    <xf numFmtId="0" fontId="29" fillId="7" borderId="105" xfId="0" applyFont="1" applyFill="1" applyBorder="1" applyAlignment="1">
      <alignment vertical="center" wrapText="1"/>
    </xf>
    <xf numFmtId="0" fontId="0" fillId="0" borderId="0" xfId="0" applyFont="1" applyAlignment="1">
      <alignment vertical="center"/>
    </xf>
    <xf numFmtId="0" fontId="10" fillId="2" borderId="16" xfId="0" applyFont="1" applyFill="1" applyBorder="1" applyAlignment="1">
      <alignment horizontal="center" vertical="center" wrapText="1"/>
    </xf>
    <xf numFmtId="0" fontId="7" fillId="2" borderId="70" xfId="0" applyFont="1" applyFill="1" applyBorder="1" applyAlignment="1">
      <alignment horizontal="left" vertical="center" wrapText="1"/>
    </xf>
    <xf numFmtId="0" fontId="10" fillId="2" borderId="60"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7" fillId="2" borderId="75" xfId="0" applyFont="1" applyFill="1" applyBorder="1" applyAlignment="1">
      <alignment horizontal="center" vertical="center" shrinkToFit="1"/>
    </xf>
    <xf numFmtId="0" fontId="33" fillId="0" borderId="0" xfId="0" applyFont="1" applyAlignment="1">
      <alignment horizontal="left"/>
    </xf>
    <xf numFmtId="0" fontId="33" fillId="6" borderId="4"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7" fillId="2" borderId="70" xfId="0" applyFont="1" applyFill="1" applyBorder="1" applyAlignment="1">
      <alignment horizontal="left" vertical="center" wrapText="1"/>
    </xf>
    <xf numFmtId="0" fontId="0" fillId="0" borderId="0" xfId="0" applyFont="1" applyAlignment="1">
      <alignment vertical="center"/>
    </xf>
    <xf numFmtId="0" fontId="7" fillId="3" borderId="9" xfId="0" applyFont="1" applyFill="1" applyBorder="1" applyAlignment="1">
      <alignment horizontal="center" vertical="center" wrapText="1"/>
    </xf>
    <xf numFmtId="0" fontId="7" fillId="5" borderId="12" xfId="0" applyFont="1" applyFill="1" applyBorder="1" applyAlignment="1">
      <alignment horizontal="center" vertical="center" wrapText="1"/>
    </xf>
    <xf numFmtId="58" fontId="7" fillId="2" borderId="9"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0" fontId="7" fillId="2" borderId="61" xfId="0" applyFont="1" applyFill="1" applyBorder="1" applyAlignment="1">
      <alignment horizontal="center" vertical="center" wrapText="1"/>
    </xf>
    <xf numFmtId="0" fontId="37" fillId="0" borderId="0" xfId="0" applyFont="1" applyAlignment="1">
      <alignment vertical="center"/>
    </xf>
    <xf numFmtId="0" fontId="7" fillId="6" borderId="4" xfId="0" applyFont="1" applyFill="1" applyBorder="1" applyAlignment="1">
      <alignment vertical="center" wrapText="1"/>
    </xf>
    <xf numFmtId="0" fontId="38" fillId="4" borderId="8" xfId="0" applyFont="1" applyFill="1" applyBorder="1" applyAlignment="1">
      <alignment horizontal="center" vertical="center" wrapText="1"/>
    </xf>
    <xf numFmtId="0" fontId="7" fillId="5" borderId="11" xfId="0"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14" fontId="7" fillId="2" borderId="24" xfId="0"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7" xfId="0" applyFont="1" applyFill="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2" borderId="82" xfId="0" applyNumberFormat="1" applyFont="1" applyFill="1" applyBorder="1" applyAlignment="1">
      <alignment horizontal="center" vertical="center" wrapText="1"/>
    </xf>
    <xf numFmtId="0" fontId="11" fillId="0" borderId="0" xfId="0" applyFont="1" applyAlignment="1">
      <alignment horizontal="center" vertical="center"/>
    </xf>
    <xf numFmtId="0" fontId="7" fillId="6" borderId="4" xfId="0" applyFont="1" applyFill="1" applyBorder="1" applyAlignment="1">
      <alignment vertical="center"/>
    </xf>
    <xf numFmtId="0" fontId="7" fillId="6" borderId="4" xfId="0" applyFont="1" applyFill="1" applyBorder="1" applyAlignment="1">
      <alignment horizontal="right" vertical="center" wrapText="1"/>
    </xf>
    <xf numFmtId="0" fontId="33" fillId="2" borderId="9" xfId="0" applyNumberFormat="1" applyFont="1" applyFill="1" applyBorder="1" applyAlignment="1">
      <alignment horizontal="center" vertical="center" wrapText="1"/>
    </xf>
    <xf numFmtId="0" fontId="7" fillId="2" borderId="61" xfId="0" applyFont="1" applyFill="1" applyBorder="1" applyAlignment="1">
      <alignment horizontal="center" vertical="center" wrapText="1"/>
    </xf>
    <xf numFmtId="0" fontId="39" fillId="2" borderId="43"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9" fillId="2" borderId="60"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41" fillId="2" borderId="23" xfId="0" applyFont="1" applyFill="1" applyBorder="1" applyAlignment="1">
      <alignment horizontal="center" vertical="center" wrapText="1"/>
    </xf>
    <xf numFmtId="0" fontId="41" fillId="2" borderId="78" xfId="0" applyFont="1" applyFill="1" applyBorder="1" applyAlignment="1">
      <alignment horizontal="center" vertical="center" wrapText="1"/>
    </xf>
    <xf numFmtId="0" fontId="41" fillId="2" borderId="43"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5" fillId="4"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8" fillId="7" borderId="105" xfId="0" applyFont="1" applyFill="1" applyBorder="1" applyAlignment="1">
      <alignment vertical="center" shrinkToFit="1"/>
    </xf>
    <xf numFmtId="0" fontId="12" fillId="0" borderId="27" xfId="0" applyFont="1" applyBorder="1" applyAlignment="1">
      <alignment horizontal="left" vertical="center"/>
    </xf>
    <xf numFmtId="0" fontId="3" fillId="0" borderId="28" xfId="0" applyFont="1" applyBorder="1" applyAlignment="1">
      <alignment vertical="center"/>
    </xf>
    <xf numFmtId="0" fontId="3" fillId="0" borderId="26" xfId="0" applyFont="1" applyBorder="1" applyAlignment="1">
      <alignment vertical="center"/>
    </xf>
    <xf numFmtId="0" fontId="7" fillId="2" borderId="70" xfId="0" applyFont="1" applyFill="1" applyBorder="1" applyAlignment="1">
      <alignment horizontal="left" vertical="center" wrapText="1"/>
    </xf>
    <xf numFmtId="0" fontId="0" fillId="0" borderId="22" xfId="0" applyFont="1" applyBorder="1" applyAlignment="1">
      <alignment horizontal="left" vertical="center" wrapText="1"/>
    </xf>
    <xf numFmtId="0" fontId="15" fillId="0" borderId="81" xfId="0" applyFont="1" applyBorder="1" applyAlignment="1">
      <alignment horizontal="center" vertical="center"/>
    </xf>
    <xf numFmtId="0" fontId="3" fillId="0" borderId="37" xfId="0" applyFont="1" applyBorder="1" applyAlignment="1">
      <alignment vertical="center"/>
    </xf>
    <xf numFmtId="0" fontId="3" fillId="0" borderId="80" xfId="0" applyFont="1" applyBorder="1" applyAlignment="1">
      <alignment vertical="center"/>
    </xf>
    <xf numFmtId="0" fontId="12" fillId="3" borderId="5" xfId="0" applyFont="1" applyFill="1" applyBorder="1" applyAlignment="1">
      <alignment horizontal="center" vertical="top" wrapText="1"/>
    </xf>
    <xf numFmtId="0" fontId="3" fillId="0" borderId="6" xfId="0" applyFont="1" applyBorder="1" applyAlignment="1">
      <alignment vertical="center"/>
    </xf>
    <xf numFmtId="0" fontId="16" fillId="2" borderId="48"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0" borderId="38" xfId="0" applyFont="1" applyBorder="1" applyAlignment="1">
      <alignment vertical="center"/>
    </xf>
    <xf numFmtId="0" fontId="11" fillId="2" borderId="52" xfId="0" applyFont="1" applyFill="1" applyBorder="1" applyAlignment="1">
      <alignment horizontal="left" vertical="top" wrapText="1"/>
    </xf>
    <xf numFmtId="0" fontId="3" fillId="0" borderId="55" xfId="0" applyFont="1" applyBorder="1" applyAlignment="1">
      <alignment vertical="center"/>
    </xf>
    <xf numFmtId="0" fontId="3" fillId="0" borderId="53" xfId="0" applyFont="1" applyBorder="1" applyAlignment="1">
      <alignment vertical="center"/>
    </xf>
    <xf numFmtId="0" fontId="11" fillId="2" borderId="83" xfId="0" applyFont="1" applyFill="1" applyBorder="1" applyAlignment="1">
      <alignment horizontal="left" vertical="top" wrapText="1"/>
    </xf>
    <xf numFmtId="0" fontId="3" fillId="0" borderId="59" xfId="0" applyFont="1" applyBorder="1" applyAlignment="1">
      <alignment vertical="center"/>
    </xf>
    <xf numFmtId="0" fontId="4" fillId="0" borderId="37" xfId="0" applyFont="1" applyBorder="1" applyAlignment="1">
      <alignment horizontal="center" vertical="center"/>
    </xf>
    <xf numFmtId="0" fontId="11" fillId="0" borderId="44" xfId="0" applyFont="1" applyBorder="1" applyAlignment="1">
      <alignment horizontal="left" vertical="center"/>
    </xf>
    <xf numFmtId="0" fontId="3" fillId="0" borderId="44" xfId="0" applyFont="1" applyBorder="1" applyAlignment="1">
      <alignment vertical="center"/>
    </xf>
    <xf numFmtId="0" fontId="3" fillId="0" borderId="36" xfId="0" applyFont="1" applyBorder="1" applyAlignment="1">
      <alignment vertical="center"/>
    </xf>
    <xf numFmtId="0" fontId="12" fillId="0" borderId="74"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vertical="center"/>
    </xf>
    <xf numFmtId="0" fontId="11" fillId="0" borderId="33" xfId="0" applyFont="1" applyBorder="1" applyAlignment="1">
      <alignment horizontal="left" vertical="center"/>
    </xf>
    <xf numFmtId="0" fontId="3" fillId="0" borderId="75" xfId="0" applyFont="1" applyBorder="1" applyAlignment="1">
      <alignment vertical="center"/>
    </xf>
    <xf numFmtId="0" fontId="3" fillId="0" borderId="34" xfId="0" applyFont="1" applyBorder="1" applyAlignment="1">
      <alignment vertical="center"/>
    </xf>
    <xf numFmtId="0" fontId="4" fillId="0" borderId="5" xfId="0" applyFont="1" applyBorder="1" applyAlignment="1">
      <alignment horizontal="left" vertical="center"/>
    </xf>
    <xf numFmtId="0" fontId="7" fillId="2" borderId="17"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2" fillId="2" borderId="62" xfId="0" applyFont="1" applyFill="1" applyBorder="1" applyAlignment="1">
      <alignment horizontal="left" vertical="top"/>
    </xf>
    <xf numFmtId="0" fontId="3" fillId="0" borderId="68" xfId="0" applyFont="1" applyBorder="1" applyAlignment="1">
      <alignment vertical="center"/>
    </xf>
    <xf numFmtId="0" fontId="12" fillId="3" borderId="71" xfId="0" applyFont="1" applyFill="1" applyBorder="1" applyAlignment="1">
      <alignment horizontal="center" vertical="center" wrapText="1"/>
    </xf>
    <xf numFmtId="0" fontId="3" fillId="0" borderId="73" xfId="0" applyFont="1" applyBorder="1" applyAlignment="1">
      <alignment vertical="center"/>
    </xf>
    <xf numFmtId="0" fontId="3" fillId="0" borderId="79" xfId="0" applyFont="1" applyBorder="1" applyAlignment="1">
      <alignment vertical="center"/>
    </xf>
    <xf numFmtId="0" fontId="12" fillId="3" borderId="27" xfId="0" applyFont="1" applyFill="1" applyBorder="1" applyAlignment="1">
      <alignment horizontal="center" vertical="top" wrapText="1"/>
    </xf>
    <xf numFmtId="0" fontId="7" fillId="2" borderId="15" xfId="0" applyFont="1" applyFill="1" applyBorder="1" applyAlignment="1">
      <alignment horizontal="center" vertical="center" wrapText="1"/>
    </xf>
    <xf numFmtId="0" fontId="36" fillId="0" borderId="19" xfId="0" applyFont="1" applyBorder="1" applyAlignment="1">
      <alignment vertical="center"/>
    </xf>
    <xf numFmtId="0" fontId="7" fillId="2" borderId="14" xfId="0" applyFont="1" applyFill="1" applyBorder="1" applyAlignment="1">
      <alignment horizontal="left" vertical="center" wrapText="1"/>
    </xf>
    <xf numFmtId="0" fontId="3" fillId="0" borderId="22" xfId="0" applyFont="1" applyBorder="1" applyAlignment="1">
      <alignment vertical="center"/>
    </xf>
    <xf numFmtId="49" fontId="7" fillId="2" borderId="17"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3" fillId="0" borderId="2" xfId="0" applyFont="1" applyBorder="1" applyAlignment="1">
      <alignment vertical="center"/>
    </xf>
    <xf numFmtId="0" fontId="3" fillId="0" borderId="3" xfId="0" applyFont="1" applyBorder="1" applyAlignment="1">
      <alignment vertical="center"/>
    </xf>
    <xf numFmtId="0" fontId="4" fillId="2" borderId="1" xfId="0" applyFont="1" applyFill="1" applyBorder="1" applyAlignment="1">
      <alignment vertical="center" wrapText="1"/>
    </xf>
    <xf numFmtId="0" fontId="4" fillId="0" borderId="39" xfId="0" applyFont="1" applyBorder="1" applyAlignment="1">
      <alignment horizontal="center" vertical="center"/>
    </xf>
    <xf numFmtId="0" fontId="0" fillId="0" borderId="0" xfId="0" applyFont="1" applyAlignment="1">
      <alignment vertical="center"/>
    </xf>
    <xf numFmtId="0" fontId="3" fillId="0" borderId="42" xfId="0" applyFont="1" applyBorder="1" applyAlignment="1">
      <alignment vertical="center"/>
    </xf>
    <xf numFmtId="0" fontId="18" fillId="0" borderId="39" xfId="0" applyFont="1" applyBorder="1" applyAlignment="1">
      <alignment horizontal="center" vertical="center"/>
    </xf>
    <xf numFmtId="0" fontId="12" fillId="0" borderId="83" xfId="0" applyFont="1" applyBorder="1" applyAlignment="1">
      <alignment horizontal="center" vertical="center"/>
    </xf>
    <xf numFmtId="0" fontId="4" fillId="0" borderId="83" xfId="0" applyFont="1" applyBorder="1" applyAlignment="1">
      <alignment horizontal="left" vertical="center"/>
    </xf>
    <xf numFmtId="0" fontId="12" fillId="2" borderId="62" xfId="0" applyFont="1" applyFill="1" applyBorder="1" applyAlignment="1">
      <alignment vertical="top"/>
    </xf>
    <xf numFmtId="0" fontId="3" fillId="0" borderId="88" xfId="0" applyFont="1" applyBorder="1" applyAlignment="1">
      <alignment vertical="center"/>
    </xf>
    <xf numFmtId="0" fontId="4" fillId="5" borderId="84" xfId="0" applyFont="1" applyFill="1" applyBorder="1" applyAlignment="1">
      <alignment horizontal="center" vertical="center" wrapText="1"/>
    </xf>
    <xf numFmtId="0" fontId="3" fillId="0" borderId="90" xfId="0" applyFont="1" applyBorder="1" applyAlignment="1">
      <alignment vertical="center"/>
    </xf>
    <xf numFmtId="0" fontId="3" fillId="0" borderId="91" xfId="0" applyFont="1" applyBorder="1" applyAlignment="1">
      <alignment vertical="center"/>
    </xf>
    <xf numFmtId="0" fontId="3" fillId="0" borderId="41" xfId="0" applyFont="1" applyBorder="1" applyAlignment="1">
      <alignment vertical="center"/>
    </xf>
    <xf numFmtId="0" fontId="3" fillId="0" borderId="97" xfId="0" applyFont="1" applyBorder="1" applyAlignment="1">
      <alignment vertical="center"/>
    </xf>
    <xf numFmtId="0" fontId="3" fillId="0" borderId="86" xfId="0" applyFont="1" applyBorder="1" applyAlignment="1">
      <alignment vertical="center"/>
    </xf>
    <xf numFmtId="0" fontId="3" fillId="0" borderId="101" xfId="0" applyFont="1" applyBorder="1" applyAlignment="1">
      <alignment vertical="center"/>
    </xf>
    <xf numFmtId="0" fontId="3" fillId="0" borderId="102" xfId="0" applyFont="1" applyBorder="1" applyAlignment="1">
      <alignment vertical="center"/>
    </xf>
    <xf numFmtId="0" fontId="4" fillId="0" borderId="92" xfId="0" applyFont="1" applyBorder="1" applyAlignment="1">
      <alignment horizontal="left" vertical="center"/>
    </xf>
    <xf numFmtId="0" fontId="3" fillId="0" borderId="93"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103" xfId="0" applyFont="1" applyBorder="1" applyAlignment="1">
      <alignment vertical="center"/>
    </xf>
    <xf numFmtId="0" fontId="3" fillId="0" borderId="104" xfId="0" applyFont="1" applyBorder="1" applyAlignment="1">
      <alignment vertical="center"/>
    </xf>
    <xf numFmtId="0" fontId="19" fillId="0" borderId="94" xfId="0" applyFont="1" applyBorder="1" applyAlignment="1">
      <alignment horizontal="center" vertical="center"/>
    </xf>
    <xf numFmtId="0" fontId="3" fillId="0" borderId="95" xfId="0" applyFont="1" applyBorder="1" applyAlignment="1">
      <alignment vertical="center"/>
    </xf>
    <xf numFmtId="0" fontId="3" fillId="0" borderId="96" xfId="0" applyFont="1" applyBorder="1" applyAlignment="1">
      <alignment vertical="center"/>
    </xf>
    <xf numFmtId="0" fontId="12" fillId="0" borderId="83" xfId="0" applyFont="1" applyBorder="1" applyAlignment="1">
      <alignment horizontal="left" vertical="center"/>
    </xf>
    <xf numFmtId="0" fontId="12" fillId="3" borderId="84" xfId="0" applyFont="1" applyFill="1" applyBorder="1" applyAlignment="1">
      <alignment horizontal="center" vertical="center" wrapText="1"/>
    </xf>
    <xf numFmtId="0" fontId="3" fillId="0" borderId="85" xfId="0" applyFont="1" applyBorder="1" applyAlignment="1">
      <alignment vertical="center"/>
    </xf>
    <xf numFmtId="0" fontId="3" fillId="0" borderId="87" xfId="0" applyFont="1" applyBorder="1" applyAlignment="1">
      <alignment vertical="center"/>
    </xf>
    <xf numFmtId="0" fontId="4" fillId="0" borderId="27" xfId="0" applyFont="1" applyBorder="1" applyAlignment="1">
      <alignment horizontal="left" vertical="center"/>
    </xf>
    <xf numFmtId="0" fontId="4" fillId="0" borderId="98" xfId="0" applyFont="1" applyBorder="1" applyAlignment="1">
      <alignment horizontal="center" vertical="center"/>
    </xf>
    <xf numFmtId="0" fontId="3" fillId="0" borderId="99" xfId="0" applyFont="1" applyBorder="1" applyAlignment="1">
      <alignment vertical="center"/>
    </xf>
    <xf numFmtId="0" fontId="3" fillId="0" borderId="100" xfId="0" applyFont="1" applyBorder="1" applyAlignment="1">
      <alignment vertical="center"/>
    </xf>
    <xf numFmtId="0" fontId="3" fillId="0" borderId="29" xfId="0" applyFont="1" applyBorder="1" applyAlignment="1">
      <alignment vertical="center"/>
    </xf>
    <xf numFmtId="0" fontId="4" fillId="2" borderId="63" xfId="0" applyFont="1" applyFill="1" applyBorder="1" applyAlignment="1">
      <alignment horizontal="left" vertical="center" wrapText="1"/>
    </xf>
    <xf numFmtId="0" fontId="3" fillId="0" borderId="64" xfId="0" applyFont="1" applyBorder="1" applyAlignment="1">
      <alignment vertical="center"/>
    </xf>
    <xf numFmtId="0" fontId="3" fillId="0" borderId="65" xfId="0" applyFont="1" applyBorder="1" applyAlignment="1">
      <alignment vertical="center"/>
    </xf>
    <xf numFmtId="0" fontId="2" fillId="2" borderId="1" xfId="0" applyFont="1" applyFill="1" applyBorder="1" applyAlignment="1">
      <alignment horizontal="center" vertical="center"/>
    </xf>
    <xf numFmtId="0" fontId="5" fillId="3" borderId="5" xfId="0" applyFont="1" applyFill="1" applyBorder="1" applyAlignment="1">
      <alignment horizontal="center" vertical="center" wrapText="1"/>
    </xf>
    <xf numFmtId="14" fontId="8" fillId="2" borderId="1" xfId="0" applyNumberFormat="1" applyFont="1" applyFill="1" applyBorder="1" applyAlignment="1">
      <alignment horizontal="left" vertical="center"/>
    </xf>
    <xf numFmtId="0" fontId="10" fillId="2" borderId="16" xfId="0" applyFont="1" applyFill="1" applyBorder="1" applyAlignment="1">
      <alignment horizontal="center" vertical="center" wrapText="1"/>
    </xf>
    <xf numFmtId="0" fontId="3" fillId="0" borderId="20" xfId="0" applyFont="1" applyBorder="1" applyAlignment="1">
      <alignment vertical="center"/>
    </xf>
    <xf numFmtId="0" fontId="3" fillId="0" borderId="19" xfId="0" applyFont="1" applyBorder="1" applyAlignment="1">
      <alignment vertical="center"/>
    </xf>
    <xf numFmtId="0" fontId="12" fillId="3" borderId="25" xfId="0" applyFont="1" applyFill="1" applyBorder="1" applyAlignment="1">
      <alignment vertical="center" wrapText="1"/>
    </xf>
    <xf numFmtId="0" fontId="12" fillId="0" borderId="27" xfId="0" applyFont="1" applyBorder="1" applyAlignment="1">
      <alignment horizontal="left" vertical="top"/>
    </xf>
    <xf numFmtId="0" fontId="12" fillId="0" borderId="28" xfId="0" applyFont="1" applyBorder="1" applyAlignment="1">
      <alignment horizontal="left" vertical="top"/>
    </xf>
    <xf numFmtId="0" fontId="15" fillId="0" borderId="37" xfId="0" applyFont="1" applyBorder="1" applyAlignment="1">
      <alignment horizontal="center" vertical="center"/>
    </xf>
    <xf numFmtId="0" fontId="9" fillId="2" borderId="1" xfId="0" applyFont="1" applyFill="1" applyBorder="1" applyAlignment="1">
      <alignment horizontal="center" vertical="center"/>
    </xf>
    <xf numFmtId="0" fontId="12" fillId="3" borderId="30" xfId="0" applyFont="1" applyFill="1" applyBorder="1" applyAlignment="1">
      <alignment vertical="center" wrapText="1"/>
    </xf>
    <xf numFmtId="0" fontId="3" fillId="0" borderId="31" xfId="0" applyFont="1" applyBorder="1" applyAlignment="1">
      <alignment vertical="center"/>
    </xf>
    <xf numFmtId="0" fontId="12" fillId="0" borderId="32" xfId="0" applyFont="1" applyBorder="1" applyAlignment="1">
      <alignment horizontal="left" vertical="top"/>
    </xf>
    <xf numFmtId="0" fontId="12" fillId="0" borderId="33" xfId="0" applyFont="1" applyBorder="1" applyAlignment="1">
      <alignment horizontal="left" vertical="top"/>
    </xf>
    <xf numFmtId="0" fontId="12" fillId="0" borderId="35" xfId="0" applyFont="1" applyBorder="1" applyAlignment="1">
      <alignment vertical="center"/>
    </xf>
    <xf numFmtId="0" fontId="5" fillId="2" borderId="70" xfId="0" applyFont="1" applyFill="1" applyBorder="1" applyAlignment="1">
      <alignment horizontal="center" vertical="center" textRotation="255"/>
    </xf>
    <xf numFmtId="0" fontId="0" fillId="0" borderId="77" xfId="0" applyFont="1" applyBorder="1" applyAlignment="1">
      <alignment vertical="center"/>
    </xf>
    <xf numFmtId="0" fontId="0" fillId="0" borderId="22" xfId="0" applyFont="1" applyBorder="1" applyAlignment="1">
      <alignment vertical="center"/>
    </xf>
    <xf numFmtId="0" fontId="5" fillId="2" borderId="70" xfId="0" applyFont="1" applyFill="1" applyBorder="1" applyAlignment="1">
      <alignment horizontal="center" vertical="center" textRotation="255" shrinkToFit="1"/>
    </xf>
    <xf numFmtId="0" fontId="0" fillId="0" borderId="22" xfId="0" applyFont="1" applyBorder="1" applyAlignment="1">
      <alignment horizontal="center" vertical="center" textRotation="255" shrinkToFit="1"/>
    </xf>
    <xf numFmtId="0" fontId="33" fillId="2" borderId="69" xfId="0" applyFont="1" applyFill="1" applyBorder="1" applyAlignment="1">
      <alignment horizontal="center" vertical="center" wrapText="1"/>
    </xf>
    <xf numFmtId="0" fontId="34" fillId="0" borderId="76" xfId="0" applyFont="1" applyBorder="1" applyAlignment="1">
      <alignment vertical="center" wrapText="1"/>
    </xf>
    <xf numFmtId="0" fontId="34" fillId="0" borderId="75" xfId="0" applyFont="1" applyBorder="1" applyAlignment="1">
      <alignment vertical="center" wrapText="1"/>
    </xf>
    <xf numFmtId="0" fontId="10" fillId="2" borderId="60" xfId="0" applyFont="1" applyFill="1" applyBorder="1" applyAlignment="1">
      <alignment horizontal="center" vertical="center" wrapText="1"/>
    </xf>
    <xf numFmtId="0" fontId="0" fillId="0" borderId="106" xfId="0" applyFont="1" applyBorder="1" applyAlignment="1">
      <alignment vertical="center" wrapText="1"/>
    </xf>
    <xf numFmtId="0" fontId="0" fillId="0" borderId="66" xfId="0" applyFont="1" applyBorder="1" applyAlignment="1">
      <alignment vertical="center" wrapText="1"/>
    </xf>
    <xf numFmtId="49" fontId="7" fillId="0" borderId="17"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0" fontId="33" fillId="2" borderId="61" xfId="0" applyFont="1" applyFill="1" applyBorder="1" applyAlignment="1">
      <alignment horizontal="center" vertical="center" wrapText="1"/>
    </xf>
    <xf numFmtId="0" fontId="35" fillId="0" borderId="107" xfId="0" applyFont="1" applyBorder="1" applyAlignment="1">
      <alignment vertical="center" wrapText="1"/>
    </xf>
    <xf numFmtId="0" fontId="35" fillId="0" borderId="67" xfId="0" applyFont="1" applyBorder="1" applyAlignment="1">
      <alignment vertical="center" wrapText="1"/>
    </xf>
    <xf numFmtId="0" fontId="33" fillId="2" borderId="70" xfId="0" applyFont="1" applyFill="1" applyBorder="1" applyAlignment="1">
      <alignment horizontal="left" vertical="center" wrapText="1"/>
    </xf>
    <xf numFmtId="0" fontId="35" fillId="0" borderId="77" xfId="0" applyFont="1" applyBorder="1" applyAlignment="1">
      <alignment vertical="center" wrapText="1"/>
    </xf>
    <xf numFmtId="0" fontId="35" fillId="0" borderId="22" xfId="0" applyFont="1" applyBorder="1" applyAlignment="1">
      <alignment vertical="center" wrapText="1"/>
    </xf>
    <xf numFmtId="0" fontId="12" fillId="0" borderId="35" xfId="0" applyFont="1" applyBorder="1" applyAlignment="1">
      <alignment vertical="center" wrapText="1"/>
    </xf>
    <xf numFmtId="0" fontId="4" fillId="0" borderId="39" xfId="0" applyFont="1" applyBorder="1" applyAlignment="1">
      <alignment horizontal="left" vertical="center"/>
    </xf>
    <xf numFmtId="0" fontId="4" fillId="0" borderId="32" xfId="0" applyFont="1" applyBorder="1" applyAlignment="1">
      <alignment horizontal="left" vertical="center"/>
    </xf>
    <xf numFmtId="0" fontId="4" fillId="0" borderId="44" xfId="0" applyFont="1" applyBorder="1" applyAlignment="1">
      <alignment horizontal="left" vertical="center"/>
    </xf>
    <xf numFmtId="0" fontId="3" fillId="0" borderId="45" xfId="0" applyFont="1" applyBorder="1" applyAlignment="1">
      <alignment vertical="center"/>
    </xf>
    <xf numFmtId="0" fontId="12" fillId="3" borderId="5" xfId="0" applyFont="1" applyFill="1" applyBorder="1" applyAlignment="1">
      <alignment horizontal="center" vertical="top"/>
    </xf>
    <xf numFmtId="0" fontId="3" fillId="0" borderId="51" xfId="0" applyFont="1" applyBorder="1" applyAlignment="1">
      <alignment vertical="center"/>
    </xf>
    <xf numFmtId="0" fontId="12" fillId="3" borderId="35" xfId="0" applyFont="1" applyFill="1" applyBorder="1" applyAlignment="1">
      <alignment vertical="center" wrapText="1"/>
    </xf>
    <xf numFmtId="0" fontId="3" fillId="0" borderId="46" xfId="0" applyFont="1" applyBorder="1" applyAlignment="1">
      <alignment vertical="center"/>
    </xf>
    <xf numFmtId="0" fontId="3" fillId="0" borderId="47" xfId="0" applyFont="1" applyBorder="1" applyAlignment="1">
      <alignment vertical="center"/>
    </xf>
    <xf numFmtId="0" fontId="0" fillId="0" borderId="77" xfId="0" applyFont="1" applyBorder="1" applyAlignment="1">
      <alignment horizontal="center" vertical="center" textRotation="255"/>
    </xf>
    <xf numFmtId="0" fontId="0" fillId="0" borderId="22" xfId="0" applyFont="1" applyBorder="1" applyAlignment="1">
      <alignment horizontal="center" vertical="center" textRotation="255"/>
    </xf>
    <xf numFmtId="58" fontId="12" fillId="3" borderId="58" xfId="0" applyNumberFormat="1" applyFont="1" applyFill="1" applyBorder="1" applyAlignment="1">
      <alignment horizontal="right" shrinkToFit="1"/>
    </xf>
    <xf numFmtId="0" fontId="3" fillId="0" borderId="55" xfId="0" applyFont="1" applyBorder="1" applyAlignment="1">
      <alignment vertical="center" shrinkToFit="1"/>
    </xf>
    <xf numFmtId="0" fontId="3" fillId="0" borderId="59" xfId="0" applyFont="1" applyBorder="1" applyAlignment="1">
      <alignment vertical="center" shrinkToFit="1"/>
    </xf>
    <xf numFmtId="0" fontId="4" fillId="2" borderId="63" xfId="0" applyFont="1" applyFill="1" applyBorder="1" applyAlignment="1">
      <alignment horizontal="left" vertical="top" wrapText="1"/>
    </xf>
    <xf numFmtId="0" fontId="14" fillId="3" borderId="74" xfId="0" applyFont="1" applyFill="1" applyBorder="1" applyAlignment="1">
      <alignment horizontal="center" vertical="center" shrinkToFit="1"/>
    </xf>
    <xf numFmtId="0" fontId="12" fillId="3" borderId="48" xfId="0" applyFont="1" applyFill="1" applyBorder="1" applyAlignment="1">
      <alignment horizontal="left" vertical="center" wrapText="1"/>
    </xf>
    <xf numFmtId="0" fontId="12" fillId="3" borderId="52" xfId="0" applyFont="1" applyFill="1" applyBorder="1" applyAlignment="1">
      <alignment vertical="center" wrapText="1"/>
    </xf>
    <xf numFmtId="0" fontId="7" fillId="2" borderId="61"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6" fillId="2" borderId="70"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39" fillId="2" borderId="60" xfId="0" applyFont="1" applyFill="1" applyBorder="1" applyAlignment="1">
      <alignment horizontal="center" vertical="center" wrapText="1"/>
    </xf>
    <xf numFmtId="0" fontId="40" fillId="0" borderId="106" xfId="0" applyFont="1" applyBorder="1" applyAlignment="1">
      <alignment vertical="center" wrapText="1"/>
    </xf>
    <xf numFmtId="0" fontId="40" fillId="0" borderId="66" xfId="0" applyFont="1" applyBorder="1" applyAlignment="1">
      <alignment vertical="center" wrapText="1"/>
    </xf>
    <xf numFmtId="0" fontId="37" fillId="0" borderId="11" xfId="0" applyFont="1" applyBorder="1" applyAlignment="1">
      <alignment vertical="center" wrapText="1"/>
    </xf>
    <xf numFmtId="0" fontId="37" fillId="0" borderId="21" xfId="0" applyFont="1" applyBorder="1" applyAlignment="1">
      <alignment vertical="center" wrapText="1"/>
    </xf>
    <xf numFmtId="0" fontId="42" fillId="2" borderId="70" xfId="0" applyFont="1" applyFill="1" applyBorder="1" applyAlignment="1">
      <alignment horizontal="left" vertical="center" wrapText="1"/>
    </xf>
    <xf numFmtId="0" fontId="46" fillId="0" borderId="77" xfId="0" applyFont="1" applyBorder="1" applyAlignment="1">
      <alignment vertical="center" wrapText="1"/>
    </xf>
    <xf numFmtId="0" fontId="46" fillId="0" borderId="22" xfId="0" applyFont="1" applyBorder="1" applyAlignment="1">
      <alignment vertical="center" wrapText="1"/>
    </xf>
    <xf numFmtId="0" fontId="5" fillId="2" borderId="14" xfId="0" applyFont="1" applyFill="1" applyBorder="1" applyAlignment="1">
      <alignment horizontal="center" vertical="center" textRotation="180"/>
    </xf>
    <xf numFmtId="0" fontId="3" fillId="0" borderId="18" xfId="0" applyFont="1" applyBorder="1" applyAlignment="1">
      <alignment vertical="center"/>
    </xf>
    <xf numFmtId="0" fontId="37" fillId="0" borderId="21" xfId="0" applyFont="1" applyBorder="1" applyAlignment="1">
      <alignment horizontal="center" vertical="center" wrapText="1"/>
    </xf>
    <xf numFmtId="0" fontId="40" fillId="0" borderId="22" xfId="0" applyFont="1" applyBorder="1" applyAlignment="1">
      <alignment horizontal="left" vertical="center" wrapText="1"/>
    </xf>
    <xf numFmtId="0" fontId="0" fillId="0" borderId="66" xfId="0" applyFont="1" applyBorder="1" applyAlignment="1">
      <alignment horizontal="center" vertical="center" wrapText="1"/>
    </xf>
    <xf numFmtId="0" fontId="41" fillId="2" borderId="14" xfId="0" applyFont="1" applyFill="1" applyBorder="1" applyAlignment="1">
      <alignment horizontal="left" vertical="center" wrapText="1"/>
    </xf>
    <xf numFmtId="0" fontId="44" fillId="0" borderId="22" xfId="0" applyFont="1" applyBorder="1" applyAlignment="1">
      <alignment vertical="center"/>
    </xf>
    <xf numFmtId="0" fontId="41" fillId="2" borderId="15" xfId="0" applyFont="1" applyFill="1" applyBorder="1" applyAlignment="1">
      <alignment horizontal="center" vertical="center" wrapText="1"/>
    </xf>
    <xf numFmtId="0" fontId="44" fillId="0" borderId="19" xfId="0" applyFont="1" applyBorder="1" applyAlignment="1">
      <alignment vertical="center"/>
    </xf>
    <xf numFmtId="0" fontId="39" fillId="2" borderId="16" xfId="0" applyFont="1" applyFill="1" applyBorder="1" applyAlignment="1">
      <alignment horizontal="center" vertical="center" wrapText="1"/>
    </xf>
    <xf numFmtId="0" fontId="0" fillId="0" borderId="20" xfId="0" applyFont="1" applyBorder="1" applyAlignment="1">
      <alignment horizontal="center" vertical="center" wrapText="1"/>
    </xf>
  </cellXfs>
  <cellStyles count="2">
    <cellStyle name="標準" xfId="0" builtinId="0"/>
    <cellStyle name="標準 2" xfId="1" xr:uid="{5960AD5B-66F0-447A-A678-C493D5032C6D}"/>
  </cellStyles>
  <dxfs count="8">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809625</xdr:colOff>
      <xdr:row>0</xdr:row>
      <xdr:rowOff>247650</xdr:rowOff>
    </xdr:from>
    <xdr:ext cx="5953125" cy="2857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372239" y="3639898"/>
          <a:ext cx="5947523" cy="280205"/>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Bank Transfer Request Form (For Travel Expenses, Honorariums, and Reimbursements)</a:t>
          </a:r>
          <a:endParaRPr sz="1200" b="1"/>
        </a:p>
      </xdr:txBody>
    </xdr:sp>
    <xdr:clientData fLocksWithSheet="0"/>
  </xdr:oneCellAnchor>
  <xdr:oneCellAnchor>
    <xdr:from>
      <xdr:col>20</xdr:col>
      <xdr:colOff>104775</xdr:colOff>
      <xdr:row>3</xdr:row>
      <xdr:rowOff>28575</xdr:rowOff>
    </xdr:from>
    <xdr:ext cx="1495425" cy="3810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4603050" y="3594263"/>
          <a:ext cx="1485900"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Date (automatically filled)</a:t>
          </a:r>
          <a:endParaRPr sz="1000"/>
        </a:p>
      </xdr:txBody>
    </xdr:sp>
    <xdr:clientData fLocksWithSheet="0"/>
  </xdr:oneCellAnchor>
  <xdr:oneCellAnchor>
    <xdr:from>
      <xdr:col>0</xdr:col>
      <xdr:colOff>0</xdr:colOff>
      <xdr:row>4</xdr:row>
      <xdr:rowOff>180975</xdr:rowOff>
    </xdr:from>
    <xdr:ext cx="5276850" cy="257175"/>
    <xdr:sp macro="" textlink="">
      <xdr:nvSpPr>
        <xdr:cNvPr id="5" name="Shape 5">
          <a:extLst>
            <a:ext uri="{FF2B5EF4-FFF2-40B4-BE49-F238E27FC236}">
              <a16:creationId xmlns:a16="http://schemas.microsoft.com/office/drawing/2014/main" id="{00000000-0008-0000-0000-000005000000}"/>
            </a:ext>
          </a:extLst>
        </xdr:cNvPr>
        <xdr:cNvSpPr txBox="1"/>
      </xdr:nvSpPr>
      <xdr:spPr>
        <a:xfrm>
          <a:off x="2707575" y="3656175"/>
          <a:ext cx="5276850"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TO: National University Corporation Tokyo Institute of Technology</a:t>
          </a:r>
          <a:endParaRPr sz="1000"/>
        </a:p>
      </xdr:txBody>
    </xdr:sp>
    <xdr:clientData fLocksWithSheet="0"/>
  </xdr:oneCellAnchor>
  <xdr:oneCellAnchor>
    <xdr:from>
      <xdr:col>1</xdr:col>
      <xdr:colOff>38100</xdr:colOff>
      <xdr:row>11</xdr:row>
      <xdr:rowOff>247650</xdr:rowOff>
    </xdr:from>
    <xdr:ext cx="1038225" cy="571500"/>
    <xdr:sp macro="" textlink="">
      <xdr:nvSpPr>
        <xdr:cNvPr id="6" name="Shape 6">
          <a:extLst>
            <a:ext uri="{FF2B5EF4-FFF2-40B4-BE49-F238E27FC236}">
              <a16:creationId xmlns:a16="http://schemas.microsoft.com/office/drawing/2014/main" id="{00000000-0008-0000-0000-000006000000}"/>
            </a:ext>
          </a:extLst>
        </xdr:cNvPr>
        <xdr:cNvSpPr txBox="1"/>
      </xdr:nvSpPr>
      <xdr:spPr>
        <a:xfrm>
          <a:off x="4831650" y="3499013"/>
          <a:ext cx="1028700" cy="561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Request</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type</a:t>
          </a:r>
          <a:endParaRPr sz="1000"/>
        </a:p>
      </xdr:txBody>
    </xdr:sp>
    <xdr:clientData fLocksWithSheet="0"/>
  </xdr:oneCellAnchor>
  <xdr:oneCellAnchor>
    <xdr:from>
      <xdr:col>2</xdr:col>
      <xdr:colOff>66675</xdr:colOff>
      <xdr:row>12</xdr:row>
      <xdr:rowOff>142875</xdr:rowOff>
    </xdr:from>
    <xdr:ext cx="1724025" cy="247650"/>
    <xdr:sp macro="" textlink="">
      <xdr:nvSpPr>
        <xdr:cNvPr id="7" name="Shape 7">
          <a:extLst>
            <a:ext uri="{FF2B5EF4-FFF2-40B4-BE49-F238E27FC236}">
              <a16:creationId xmlns:a16="http://schemas.microsoft.com/office/drawing/2014/main" id="{00000000-0008-0000-0000-000007000000}"/>
            </a:ext>
          </a:extLst>
        </xdr:cNvPr>
        <xdr:cNvSpPr txBox="1"/>
      </xdr:nvSpPr>
      <xdr:spPr>
        <a:xfrm>
          <a:off x="4488750" y="3660938"/>
          <a:ext cx="1714500" cy="2381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New registration</a:t>
          </a:r>
          <a:endParaRPr sz="1000"/>
        </a:p>
      </xdr:txBody>
    </xdr:sp>
    <xdr:clientData fLocksWithSheet="0"/>
  </xdr:oneCellAnchor>
  <xdr:oneCellAnchor>
    <xdr:from>
      <xdr:col>1</xdr:col>
      <xdr:colOff>38100</xdr:colOff>
      <xdr:row>12</xdr:row>
      <xdr:rowOff>361950</xdr:rowOff>
    </xdr:from>
    <xdr:ext cx="904875" cy="514350"/>
    <xdr:sp macro="" textlink="">
      <xdr:nvSpPr>
        <xdr:cNvPr id="8" name="Shape 8">
          <a:extLst>
            <a:ext uri="{FF2B5EF4-FFF2-40B4-BE49-F238E27FC236}">
              <a16:creationId xmlns:a16="http://schemas.microsoft.com/office/drawing/2014/main" id="{00000000-0008-0000-0000-000008000000}"/>
            </a:ext>
          </a:extLst>
        </xdr:cNvPr>
        <xdr:cNvSpPr txBox="1"/>
      </xdr:nvSpPr>
      <xdr:spPr>
        <a:xfrm>
          <a:off x="4898325" y="3527588"/>
          <a:ext cx="895350" cy="504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Employment</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status</a:t>
          </a:r>
          <a:endParaRPr sz="1000"/>
        </a:p>
      </xdr:txBody>
    </xdr:sp>
    <xdr:clientData fLocksWithSheet="0"/>
  </xdr:oneCellAnchor>
  <xdr:oneCellAnchor>
    <xdr:from>
      <xdr:col>0</xdr:col>
      <xdr:colOff>600075</xdr:colOff>
      <xdr:row>17</xdr:row>
      <xdr:rowOff>19050</xdr:rowOff>
    </xdr:from>
    <xdr:ext cx="1524000" cy="400050"/>
    <xdr:sp macro="" textlink="">
      <xdr:nvSpPr>
        <xdr:cNvPr id="9" name="Shape 9">
          <a:extLst>
            <a:ext uri="{FF2B5EF4-FFF2-40B4-BE49-F238E27FC236}">
              <a16:creationId xmlns:a16="http://schemas.microsoft.com/office/drawing/2014/main" id="{00000000-0008-0000-0000-000009000000}"/>
            </a:ext>
          </a:extLst>
        </xdr:cNvPr>
        <xdr:cNvSpPr txBox="1"/>
      </xdr:nvSpPr>
      <xdr:spPr>
        <a:xfrm>
          <a:off x="4588763" y="3579975"/>
          <a:ext cx="1514475"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Home address</a:t>
          </a:r>
          <a:endParaRPr sz="1000"/>
        </a:p>
      </xdr:txBody>
    </xdr:sp>
    <xdr:clientData fLocksWithSheet="0"/>
  </xdr:oneCellAnchor>
  <xdr:oneCellAnchor>
    <xdr:from>
      <xdr:col>1</xdr:col>
      <xdr:colOff>295275</xdr:colOff>
      <xdr:row>16</xdr:row>
      <xdr:rowOff>304800</xdr:rowOff>
    </xdr:from>
    <xdr:ext cx="590550" cy="428625"/>
    <xdr:sp macro="" textlink="">
      <xdr:nvSpPr>
        <xdr:cNvPr id="10" name="Shape 10">
          <a:extLst>
            <a:ext uri="{FF2B5EF4-FFF2-40B4-BE49-F238E27FC236}">
              <a16:creationId xmlns:a16="http://schemas.microsoft.com/office/drawing/2014/main" id="{00000000-0008-0000-0000-00000A000000}"/>
            </a:ext>
          </a:extLst>
        </xdr:cNvPr>
        <xdr:cNvSpPr txBox="1"/>
      </xdr:nvSpPr>
      <xdr:spPr>
        <a:xfrm>
          <a:off x="5050725" y="3570450"/>
          <a:ext cx="590550" cy="419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Zip code</a:t>
          </a:r>
          <a:endParaRPr sz="1000"/>
        </a:p>
      </xdr:txBody>
    </xdr:sp>
    <xdr:clientData fLocksWithSheet="0"/>
  </xdr:oneCellAnchor>
  <xdr:oneCellAnchor>
    <xdr:from>
      <xdr:col>11</xdr:col>
      <xdr:colOff>276225</xdr:colOff>
      <xdr:row>19</xdr:row>
      <xdr:rowOff>133350</xdr:rowOff>
    </xdr:from>
    <xdr:ext cx="1524000" cy="295275"/>
    <xdr:sp macro="" textlink="">
      <xdr:nvSpPr>
        <xdr:cNvPr id="11" name="Shape 11">
          <a:extLst>
            <a:ext uri="{FF2B5EF4-FFF2-40B4-BE49-F238E27FC236}">
              <a16:creationId xmlns:a16="http://schemas.microsoft.com/office/drawing/2014/main" id="{00000000-0008-0000-0000-00000B000000}"/>
            </a:ext>
          </a:extLst>
        </xdr:cNvPr>
        <xdr:cNvSpPr txBox="1"/>
      </xdr:nvSpPr>
      <xdr:spPr>
        <a:xfrm>
          <a:off x="4588763" y="3637125"/>
          <a:ext cx="151447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Telephone number</a:t>
          </a:r>
          <a:endParaRPr sz="1000"/>
        </a:p>
      </xdr:txBody>
    </xdr:sp>
    <xdr:clientData fLocksWithSheet="0"/>
  </xdr:oneCellAnchor>
  <xdr:oneCellAnchor>
    <xdr:from>
      <xdr:col>0</xdr:col>
      <xdr:colOff>1247775</xdr:colOff>
      <xdr:row>19</xdr:row>
      <xdr:rowOff>66675</xdr:rowOff>
    </xdr:from>
    <xdr:ext cx="971550" cy="381000"/>
    <xdr:sp macro="" textlink="">
      <xdr:nvSpPr>
        <xdr:cNvPr id="12" name="Shape 12">
          <a:extLst>
            <a:ext uri="{FF2B5EF4-FFF2-40B4-BE49-F238E27FC236}">
              <a16:creationId xmlns:a16="http://schemas.microsoft.com/office/drawing/2014/main" id="{00000000-0008-0000-0000-00000C000000}"/>
            </a:ext>
          </a:extLst>
        </xdr:cNvPr>
        <xdr:cNvSpPr txBox="1"/>
      </xdr:nvSpPr>
      <xdr:spPr>
        <a:xfrm>
          <a:off x="4864988" y="3594263"/>
          <a:ext cx="962025"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Staff ID number</a:t>
          </a:r>
          <a:endParaRPr sz="1000"/>
        </a:p>
      </xdr:txBody>
    </xdr:sp>
    <xdr:clientData fLocksWithSheet="0"/>
  </xdr:oneCellAnchor>
  <xdr:oneCellAnchor>
    <xdr:from>
      <xdr:col>11</xdr:col>
      <xdr:colOff>133350</xdr:colOff>
      <xdr:row>20</xdr:row>
      <xdr:rowOff>133350</xdr:rowOff>
    </xdr:from>
    <xdr:ext cx="1666875" cy="304800"/>
    <xdr:sp macro="" textlink="">
      <xdr:nvSpPr>
        <xdr:cNvPr id="13" name="Shape 13">
          <a:extLst>
            <a:ext uri="{FF2B5EF4-FFF2-40B4-BE49-F238E27FC236}">
              <a16:creationId xmlns:a16="http://schemas.microsoft.com/office/drawing/2014/main" id="{00000000-0008-0000-0000-00000D000000}"/>
            </a:ext>
          </a:extLst>
        </xdr:cNvPr>
        <xdr:cNvSpPr txBox="1"/>
      </xdr:nvSpPr>
      <xdr:spPr>
        <a:xfrm>
          <a:off x="4517325" y="3632363"/>
          <a:ext cx="1657350"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Old ID number (for students)</a:t>
          </a:r>
          <a:endParaRPr sz="1000"/>
        </a:p>
      </xdr:txBody>
    </xdr:sp>
    <xdr:clientData fLocksWithSheet="0"/>
  </xdr:oneCellAnchor>
  <xdr:oneCellAnchor>
    <xdr:from>
      <xdr:col>0</xdr:col>
      <xdr:colOff>0</xdr:colOff>
      <xdr:row>21</xdr:row>
      <xdr:rowOff>133350</xdr:rowOff>
    </xdr:from>
    <xdr:ext cx="2152650" cy="476250"/>
    <xdr:sp macro="" textlink="">
      <xdr:nvSpPr>
        <xdr:cNvPr id="14" name="Shape 14">
          <a:extLst>
            <a:ext uri="{FF2B5EF4-FFF2-40B4-BE49-F238E27FC236}">
              <a16:creationId xmlns:a16="http://schemas.microsoft.com/office/drawing/2014/main" id="{00000000-0008-0000-0000-00000E000000}"/>
            </a:ext>
          </a:extLst>
        </xdr:cNvPr>
        <xdr:cNvSpPr txBox="1"/>
      </xdr:nvSpPr>
      <xdr:spPr>
        <a:xfrm>
          <a:off x="4274438" y="3546638"/>
          <a:ext cx="2143125" cy="4667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Date of birth (Write the year in 4 digits)	</a:t>
          </a:r>
          <a:endParaRPr sz="1000"/>
        </a:p>
      </xdr:txBody>
    </xdr:sp>
    <xdr:clientData fLocksWithSheet="0"/>
  </xdr:oneCellAnchor>
  <xdr:oneCellAnchor>
    <xdr:from>
      <xdr:col>13</xdr:col>
      <xdr:colOff>38100</xdr:colOff>
      <xdr:row>21</xdr:row>
      <xdr:rowOff>57150</xdr:rowOff>
    </xdr:from>
    <xdr:ext cx="2181225" cy="266700"/>
    <xdr:sp macro="" textlink="">
      <xdr:nvSpPr>
        <xdr:cNvPr id="15" name="Shape 15">
          <a:extLst>
            <a:ext uri="{FF2B5EF4-FFF2-40B4-BE49-F238E27FC236}">
              <a16:creationId xmlns:a16="http://schemas.microsoft.com/office/drawing/2014/main" id="{00000000-0008-0000-0000-00000F000000}"/>
            </a:ext>
          </a:extLst>
        </xdr:cNvPr>
        <xdr:cNvSpPr txBox="1"/>
      </xdr:nvSpPr>
      <xdr:spPr>
        <a:xfrm>
          <a:off x="4260150" y="3651413"/>
          <a:ext cx="2171700"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YYYY/MM/DD</a:t>
          </a:r>
          <a:endParaRPr sz="1000"/>
        </a:p>
      </xdr:txBody>
    </xdr:sp>
    <xdr:clientData fLocksWithSheet="0"/>
  </xdr:oneCellAnchor>
  <xdr:oneCellAnchor>
    <xdr:from>
      <xdr:col>0</xdr:col>
      <xdr:colOff>0</xdr:colOff>
      <xdr:row>7</xdr:row>
      <xdr:rowOff>114300</xdr:rowOff>
    </xdr:from>
    <xdr:ext cx="8220075" cy="361950"/>
    <xdr:sp macro="" textlink="">
      <xdr:nvSpPr>
        <xdr:cNvPr id="16" name="Shape 16">
          <a:extLst>
            <a:ext uri="{FF2B5EF4-FFF2-40B4-BE49-F238E27FC236}">
              <a16:creationId xmlns:a16="http://schemas.microsoft.com/office/drawing/2014/main" id="{00000000-0008-0000-0000-000010000000}"/>
            </a:ext>
          </a:extLst>
        </xdr:cNvPr>
        <xdr:cNvSpPr txBox="1"/>
      </xdr:nvSpPr>
      <xdr:spPr>
        <a:xfrm>
          <a:off x="1240725" y="3603788"/>
          <a:ext cx="8210550" cy="3524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I request that payment from Tokyo Institute of Technology for travel expenses, honorariums, or reimbursement be made to the bank  account below.</a:t>
          </a:r>
          <a:endParaRPr sz="1000"/>
        </a:p>
      </xdr:txBody>
    </xdr:sp>
    <xdr:clientData fLocksWithSheet="0"/>
  </xdr:oneCellAnchor>
  <xdr:oneCellAnchor>
    <xdr:from>
      <xdr:col>0</xdr:col>
      <xdr:colOff>142875</xdr:colOff>
      <xdr:row>45</xdr:row>
      <xdr:rowOff>76200</xdr:rowOff>
    </xdr:from>
    <xdr:ext cx="2990850" cy="285750"/>
    <xdr:sp macro="" textlink="">
      <xdr:nvSpPr>
        <xdr:cNvPr id="17" name="Shape 17">
          <a:extLst>
            <a:ext uri="{FF2B5EF4-FFF2-40B4-BE49-F238E27FC236}">
              <a16:creationId xmlns:a16="http://schemas.microsoft.com/office/drawing/2014/main" id="{00000000-0008-0000-0000-000011000000}"/>
            </a:ext>
          </a:extLst>
        </xdr:cNvPr>
        <xdr:cNvSpPr txBox="1"/>
      </xdr:nvSpPr>
      <xdr:spPr>
        <a:xfrm>
          <a:off x="3855338" y="3641888"/>
          <a:ext cx="2981325" cy="276225"/>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SzPts val="1000"/>
            <a:buFont typeface="Arial"/>
            <a:buNone/>
          </a:pPr>
          <a:r>
            <a:rPr lang="en-US" sz="1000">
              <a:solidFill>
                <a:schemeClr val="dk1"/>
              </a:solidFill>
              <a:latin typeface="Calibri"/>
              <a:ea typeface="Calibri"/>
              <a:cs typeface="Calibri"/>
              <a:sym typeface="Calibri"/>
            </a:rPr>
            <a:t>Payee code (filled in by the designated</a:t>
          </a:r>
          <a:r>
            <a:rPr lang="en-US" sz="1100">
              <a:solidFill>
                <a:schemeClr val="dk1"/>
              </a:solidFill>
              <a:latin typeface="Calibri"/>
              <a:ea typeface="Calibri"/>
              <a:cs typeface="Calibri"/>
              <a:sym typeface="Calibri"/>
            </a:rPr>
            <a:t> </a:t>
          </a:r>
          <a:r>
            <a:rPr lang="en-US" sz="1000">
              <a:solidFill>
                <a:schemeClr val="dk1"/>
              </a:solidFill>
              <a:latin typeface="Calibri"/>
              <a:ea typeface="Calibri"/>
              <a:cs typeface="Calibri"/>
              <a:sym typeface="Calibri"/>
            </a:rPr>
            <a:t>Budget</a:t>
          </a:r>
          <a:r>
            <a:rPr lang="en-US" sz="1100">
              <a:solidFill>
                <a:schemeClr val="dk1"/>
              </a:solidFill>
              <a:latin typeface="Calibri"/>
              <a:ea typeface="Calibri"/>
              <a:cs typeface="Calibri"/>
              <a:sym typeface="Calibri"/>
            </a:rPr>
            <a:t> </a:t>
          </a:r>
          <a:r>
            <a:rPr lang="en-US" sz="1000">
              <a:solidFill>
                <a:schemeClr val="dk1"/>
              </a:solidFill>
              <a:latin typeface="Calibri"/>
              <a:ea typeface="Calibri"/>
              <a:cs typeface="Calibri"/>
              <a:sym typeface="Calibri"/>
            </a:rPr>
            <a:t>division</a:t>
          </a:r>
          <a:r>
            <a:rPr lang="en-US" sz="1100">
              <a:solidFill>
                <a:schemeClr val="dk1"/>
              </a:solidFill>
              <a:latin typeface="Calibri"/>
              <a:ea typeface="Calibri"/>
              <a:cs typeface="Calibri"/>
              <a:sym typeface="Calibri"/>
            </a:rPr>
            <a:t>)</a:t>
          </a:r>
          <a:endParaRPr sz="1000"/>
        </a:p>
      </xdr:txBody>
    </xdr:sp>
    <xdr:clientData fLocksWithSheet="0"/>
  </xdr:oneCellAnchor>
  <xdr:oneCellAnchor>
    <xdr:from>
      <xdr:col>0</xdr:col>
      <xdr:colOff>0</xdr:colOff>
      <xdr:row>26</xdr:row>
      <xdr:rowOff>190500</xdr:rowOff>
    </xdr:from>
    <xdr:ext cx="1552575" cy="333375"/>
    <xdr:sp macro="" textlink="">
      <xdr:nvSpPr>
        <xdr:cNvPr id="18" name="Shape 18">
          <a:extLst>
            <a:ext uri="{FF2B5EF4-FFF2-40B4-BE49-F238E27FC236}">
              <a16:creationId xmlns:a16="http://schemas.microsoft.com/office/drawing/2014/main" id="{00000000-0008-0000-0000-000012000000}"/>
            </a:ext>
          </a:extLst>
        </xdr:cNvPr>
        <xdr:cNvSpPr txBox="1"/>
      </xdr:nvSpPr>
      <xdr:spPr>
        <a:xfrm>
          <a:off x="4574475" y="3618075"/>
          <a:ext cx="1543050" cy="323850"/>
        </a:xfrm>
        <a:prstGeom prst="rect">
          <a:avLst/>
        </a:prstGeom>
        <a:noFill/>
        <a:ln>
          <a:noFill/>
        </a:ln>
      </xdr:spPr>
      <xdr:txBody>
        <a:bodyPr spcFirstLastPara="1" wrap="square" lIns="91425" tIns="45700" rIns="91425" bIns="45700" anchor="t" anchorCtr="0">
          <a:noAutofit/>
        </a:bodyPr>
        <a:lstStyle/>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Bank account information</a:t>
          </a:r>
          <a:endParaRPr sz="900"/>
        </a:p>
      </xdr:txBody>
    </xdr:sp>
    <xdr:clientData fLocksWithSheet="0"/>
  </xdr:oneCellAnchor>
  <xdr:oneCellAnchor>
    <xdr:from>
      <xdr:col>0</xdr:col>
      <xdr:colOff>1304925</xdr:colOff>
      <xdr:row>25</xdr:row>
      <xdr:rowOff>95250</xdr:rowOff>
    </xdr:from>
    <xdr:ext cx="1457325" cy="504825"/>
    <xdr:sp macro="" textlink="">
      <xdr:nvSpPr>
        <xdr:cNvPr id="19" name="Shape 19">
          <a:extLst>
            <a:ext uri="{FF2B5EF4-FFF2-40B4-BE49-F238E27FC236}">
              <a16:creationId xmlns:a16="http://schemas.microsoft.com/office/drawing/2014/main" id="{00000000-0008-0000-0000-000013000000}"/>
            </a:ext>
          </a:extLst>
        </xdr:cNvPr>
        <xdr:cNvSpPr txBox="1"/>
      </xdr:nvSpPr>
      <xdr:spPr>
        <a:xfrm>
          <a:off x="4622100" y="3527588"/>
          <a:ext cx="1447800" cy="50482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900">
              <a:solidFill>
                <a:schemeClr val="dk1"/>
              </a:solidFill>
              <a:latin typeface="Calibri"/>
              <a:ea typeface="Calibri"/>
              <a:cs typeface="Calibri"/>
              <a:sym typeface="Calibri"/>
            </a:rPr>
            <a:t>Account name</a:t>
          </a:r>
          <a:endParaRPr sz="1400"/>
        </a:p>
        <a:p>
          <a:pPr marL="0" lvl="0" indent="0" algn="ctr" rtl="0">
            <a:spcBef>
              <a:spcPts val="0"/>
            </a:spcBef>
            <a:spcAft>
              <a:spcPts val="0"/>
            </a:spcAft>
            <a:buNone/>
          </a:pPr>
          <a:r>
            <a:rPr lang="en-US" sz="900">
              <a:solidFill>
                <a:schemeClr val="dk1"/>
              </a:solidFill>
              <a:latin typeface="Calibri"/>
              <a:ea typeface="Calibri"/>
              <a:cs typeface="Calibri"/>
              <a:sym typeface="Calibri"/>
            </a:rPr>
            <a:t>(katakana or Roman letters)</a:t>
          </a:r>
          <a:endParaRPr sz="900"/>
        </a:p>
      </xdr:txBody>
    </xdr:sp>
    <xdr:clientData fLocksWithSheet="0"/>
  </xdr:oneCellAnchor>
  <xdr:oneCellAnchor>
    <xdr:from>
      <xdr:col>1</xdr:col>
      <xdr:colOff>390525</xdr:colOff>
      <xdr:row>27</xdr:row>
      <xdr:rowOff>0</xdr:rowOff>
    </xdr:from>
    <xdr:ext cx="1200150" cy="228600"/>
    <xdr:sp macro="" textlink="">
      <xdr:nvSpPr>
        <xdr:cNvPr id="20" name="Shape 20">
          <a:extLst>
            <a:ext uri="{FF2B5EF4-FFF2-40B4-BE49-F238E27FC236}">
              <a16:creationId xmlns:a16="http://schemas.microsoft.com/office/drawing/2014/main" id="{00000000-0008-0000-0000-000014000000}"/>
            </a:ext>
          </a:extLst>
        </xdr:cNvPr>
        <xdr:cNvSpPr txBox="1"/>
      </xdr:nvSpPr>
      <xdr:spPr>
        <a:xfrm>
          <a:off x="4750688" y="3665700"/>
          <a:ext cx="1190625" cy="228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Bank name</a:t>
          </a:r>
          <a:endParaRPr sz="1400"/>
        </a:p>
      </xdr:txBody>
    </xdr:sp>
    <xdr:clientData fLocksWithSheet="0"/>
  </xdr:oneCellAnchor>
  <xdr:oneCellAnchor>
    <xdr:from>
      <xdr:col>1</xdr:col>
      <xdr:colOff>361950</xdr:colOff>
      <xdr:row>28</xdr:row>
      <xdr:rowOff>228600</xdr:rowOff>
    </xdr:from>
    <xdr:ext cx="1114425" cy="400050"/>
    <xdr:sp macro="" textlink="">
      <xdr:nvSpPr>
        <xdr:cNvPr id="21" name="Shape 21">
          <a:extLst>
            <a:ext uri="{FF2B5EF4-FFF2-40B4-BE49-F238E27FC236}">
              <a16:creationId xmlns:a16="http://schemas.microsoft.com/office/drawing/2014/main" id="{00000000-0008-0000-0000-000015000000}"/>
            </a:ext>
          </a:extLst>
        </xdr:cNvPr>
        <xdr:cNvSpPr txBox="1"/>
      </xdr:nvSpPr>
      <xdr:spPr>
        <a:xfrm>
          <a:off x="4793550" y="3584738"/>
          <a:ext cx="1104900" cy="390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Type of account</a:t>
          </a:r>
          <a:endParaRPr sz="1000"/>
        </a:p>
      </xdr:txBody>
    </xdr:sp>
    <xdr:clientData fLocksWithSheet="0"/>
  </xdr:oneCellAnchor>
  <xdr:oneCellAnchor>
    <xdr:from>
      <xdr:col>5</xdr:col>
      <xdr:colOff>180975</xdr:colOff>
      <xdr:row>28</xdr:row>
      <xdr:rowOff>228600</xdr:rowOff>
    </xdr:from>
    <xdr:ext cx="1447800" cy="295275"/>
    <xdr:sp macro="" textlink="">
      <xdr:nvSpPr>
        <xdr:cNvPr id="22" name="Shape 22">
          <a:extLst>
            <a:ext uri="{FF2B5EF4-FFF2-40B4-BE49-F238E27FC236}">
              <a16:creationId xmlns:a16="http://schemas.microsoft.com/office/drawing/2014/main" id="{00000000-0008-0000-0000-000016000000}"/>
            </a:ext>
          </a:extLst>
        </xdr:cNvPr>
        <xdr:cNvSpPr txBox="1"/>
      </xdr:nvSpPr>
      <xdr:spPr>
        <a:xfrm>
          <a:off x="4626863" y="3637125"/>
          <a:ext cx="143827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Savings account</a:t>
          </a:r>
          <a:endParaRPr sz="1000"/>
        </a:p>
      </xdr:txBody>
    </xdr:sp>
    <xdr:clientData fLocksWithSheet="0"/>
  </xdr:oneCellAnchor>
  <xdr:oneCellAnchor>
    <xdr:from>
      <xdr:col>12</xdr:col>
      <xdr:colOff>9525</xdr:colOff>
      <xdr:row>28</xdr:row>
      <xdr:rowOff>228600</xdr:rowOff>
    </xdr:from>
    <xdr:ext cx="1581150" cy="266700"/>
    <xdr:sp macro="" textlink="">
      <xdr:nvSpPr>
        <xdr:cNvPr id="23" name="Shape 23">
          <a:extLst>
            <a:ext uri="{FF2B5EF4-FFF2-40B4-BE49-F238E27FC236}">
              <a16:creationId xmlns:a16="http://schemas.microsoft.com/office/drawing/2014/main" id="{00000000-0008-0000-0000-000017000000}"/>
            </a:ext>
          </a:extLst>
        </xdr:cNvPr>
        <xdr:cNvSpPr txBox="1"/>
      </xdr:nvSpPr>
      <xdr:spPr>
        <a:xfrm>
          <a:off x="4560188" y="3651413"/>
          <a:ext cx="1571625"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Checking account</a:t>
          </a:r>
          <a:endParaRPr sz="1000"/>
        </a:p>
      </xdr:txBody>
    </xdr:sp>
    <xdr:clientData fLocksWithSheet="0"/>
  </xdr:oneCellAnchor>
  <xdr:oneCellAnchor>
    <xdr:from>
      <xdr:col>20</xdr:col>
      <xdr:colOff>142875</xdr:colOff>
      <xdr:row>28</xdr:row>
      <xdr:rowOff>238125</xdr:rowOff>
    </xdr:from>
    <xdr:ext cx="847725" cy="266700"/>
    <xdr:sp macro="" textlink="">
      <xdr:nvSpPr>
        <xdr:cNvPr id="24" name="Shape 24">
          <a:extLst>
            <a:ext uri="{FF2B5EF4-FFF2-40B4-BE49-F238E27FC236}">
              <a16:creationId xmlns:a16="http://schemas.microsoft.com/office/drawing/2014/main" id="{00000000-0008-0000-0000-000018000000}"/>
            </a:ext>
          </a:extLst>
        </xdr:cNvPr>
        <xdr:cNvSpPr txBox="1"/>
      </xdr:nvSpPr>
      <xdr:spPr>
        <a:xfrm>
          <a:off x="4922138" y="3651413"/>
          <a:ext cx="847725"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Other</a:t>
          </a:r>
          <a:endParaRPr sz="1000"/>
        </a:p>
      </xdr:txBody>
    </xdr:sp>
    <xdr:clientData fLocksWithSheet="0"/>
  </xdr:oneCellAnchor>
  <xdr:oneCellAnchor>
    <xdr:from>
      <xdr:col>1</xdr:col>
      <xdr:colOff>152400</xdr:colOff>
      <xdr:row>29</xdr:row>
      <xdr:rowOff>142875</xdr:rowOff>
    </xdr:from>
    <xdr:ext cx="1162050" cy="476250"/>
    <xdr:sp macro="" textlink="">
      <xdr:nvSpPr>
        <xdr:cNvPr id="25" name="Shape 25">
          <a:extLst>
            <a:ext uri="{FF2B5EF4-FFF2-40B4-BE49-F238E27FC236}">
              <a16:creationId xmlns:a16="http://schemas.microsoft.com/office/drawing/2014/main" id="{00000000-0008-0000-0000-000019000000}"/>
            </a:ext>
          </a:extLst>
        </xdr:cNvPr>
        <xdr:cNvSpPr txBox="1"/>
      </xdr:nvSpPr>
      <xdr:spPr>
        <a:xfrm>
          <a:off x="4764975" y="3546638"/>
          <a:ext cx="11620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a:solidFill>
                <a:schemeClr val="dk1"/>
              </a:solidFill>
              <a:latin typeface="Calibri"/>
              <a:ea typeface="Calibri"/>
              <a:cs typeface="Calibri"/>
              <a:sym typeface="Calibri"/>
            </a:rPr>
            <a:t>Account number </a:t>
          </a:r>
          <a:endParaRPr sz="1400"/>
        </a:p>
        <a:p>
          <a:pPr marL="0" lvl="0" indent="0" algn="ctr" rtl="0">
            <a:spcBef>
              <a:spcPts val="0"/>
            </a:spcBef>
            <a:spcAft>
              <a:spcPts val="0"/>
            </a:spcAft>
            <a:buNone/>
          </a:pPr>
          <a:r>
            <a:rPr lang="en-US" sz="900">
              <a:solidFill>
                <a:schemeClr val="dk1"/>
              </a:solidFill>
              <a:latin typeface="Calibri"/>
              <a:ea typeface="Calibri"/>
              <a:cs typeface="Calibri"/>
              <a:sym typeface="Calibri"/>
            </a:rPr>
            <a:t>(right-aligned)</a:t>
          </a:r>
          <a:endParaRPr sz="900"/>
        </a:p>
      </xdr:txBody>
    </xdr:sp>
    <xdr:clientData fLocksWithSheet="0"/>
  </xdr:oneCellAnchor>
  <xdr:oneCellAnchor>
    <xdr:from>
      <xdr:col>0</xdr:col>
      <xdr:colOff>514350</xdr:colOff>
      <xdr:row>34</xdr:row>
      <xdr:rowOff>57150</xdr:rowOff>
    </xdr:from>
    <xdr:ext cx="1647825" cy="390525"/>
    <xdr:sp macro="" textlink="">
      <xdr:nvSpPr>
        <xdr:cNvPr id="26" name="Shape 26">
          <a:extLst>
            <a:ext uri="{FF2B5EF4-FFF2-40B4-BE49-F238E27FC236}">
              <a16:creationId xmlns:a16="http://schemas.microsoft.com/office/drawing/2014/main" id="{00000000-0008-0000-0000-00001A000000}"/>
            </a:ext>
          </a:extLst>
        </xdr:cNvPr>
        <xdr:cNvSpPr txBox="1"/>
      </xdr:nvSpPr>
      <xdr:spPr>
        <a:xfrm>
          <a:off x="4526850" y="3584738"/>
          <a:ext cx="1638300" cy="390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Contact information </a:t>
          </a:r>
          <a:endParaRPr sz="1000"/>
        </a:p>
      </xdr:txBody>
    </xdr:sp>
    <xdr:clientData fLocksWithSheet="0"/>
  </xdr:oneCellAnchor>
  <xdr:oneCellAnchor>
    <xdr:from>
      <xdr:col>5</xdr:col>
      <xdr:colOff>219075</xdr:colOff>
      <xdr:row>33</xdr:row>
      <xdr:rowOff>76200</xdr:rowOff>
    </xdr:from>
    <xdr:ext cx="781050" cy="400050"/>
    <xdr:sp macro="" textlink="">
      <xdr:nvSpPr>
        <xdr:cNvPr id="27" name="Shape 27">
          <a:extLst>
            <a:ext uri="{FF2B5EF4-FFF2-40B4-BE49-F238E27FC236}">
              <a16:creationId xmlns:a16="http://schemas.microsoft.com/office/drawing/2014/main" id="{00000000-0008-0000-0000-00001B000000}"/>
            </a:ext>
          </a:extLst>
        </xdr:cNvPr>
        <xdr:cNvSpPr txBox="1"/>
      </xdr:nvSpPr>
      <xdr:spPr>
        <a:xfrm>
          <a:off x="4960238" y="3584738"/>
          <a:ext cx="771525" cy="390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Affiliation</a:t>
          </a:r>
          <a:endParaRPr sz="1000"/>
        </a:p>
      </xdr:txBody>
    </xdr:sp>
    <xdr:clientData fLocksWithSheet="0"/>
  </xdr:oneCellAnchor>
  <xdr:oneCellAnchor>
    <xdr:from>
      <xdr:col>16</xdr:col>
      <xdr:colOff>285750</xdr:colOff>
      <xdr:row>33</xdr:row>
      <xdr:rowOff>85725</xdr:rowOff>
    </xdr:from>
    <xdr:ext cx="1162050" cy="419100"/>
    <xdr:sp macro="" textlink="">
      <xdr:nvSpPr>
        <xdr:cNvPr id="28" name="Shape 28">
          <a:extLst>
            <a:ext uri="{FF2B5EF4-FFF2-40B4-BE49-F238E27FC236}">
              <a16:creationId xmlns:a16="http://schemas.microsoft.com/office/drawing/2014/main" id="{00000000-0008-0000-0000-00001C000000}"/>
            </a:ext>
          </a:extLst>
        </xdr:cNvPr>
        <xdr:cNvSpPr txBox="1"/>
      </xdr:nvSpPr>
      <xdr:spPr>
        <a:xfrm>
          <a:off x="4769738" y="3575213"/>
          <a:ext cx="1152525" cy="409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Contact person</a:t>
          </a:r>
          <a:endParaRPr sz="1000"/>
        </a:p>
      </xdr:txBody>
    </xdr:sp>
    <xdr:clientData fLocksWithSheet="0"/>
  </xdr:oneCellAnchor>
  <xdr:oneCellAnchor>
    <xdr:from>
      <xdr:col>19</xdr:col>
      <xdr:colOff>28575</xdr:colOff>
      <xdr:row>34</xdr:row>
      <xdr:rowOff>76200</xdr:rowOff>
    </xdr:from>
    <xdr:ext cx="619125" cy="381000"/>
    <xdr:sp macro="" textlink="">
      <xdr:nvSpPr>
        <xdr:cNvPr id="29" name="Shape 29">
          <a:extLst>
            <a:ext uri="{FF2B5EF4-FFF2-40B4-BE49-F238E27FC236}">
              <a16:creationId xmlns:a16="http://schemas.microsoft.com/office/drawing/2014/main" id="{00000000-0008-0000-0000-00001D000000}"/>
            </a:ext>
          </a:extLst>
        </xdr:cNvPr>
        <xdr:cNvSpPr txBox="1"/>
      </xdr:nvSpPr>
      <xdr:spPr>
        <a:xfrm>
          <a:off x="5041200" y="3594263"/>
          <a:ext cx="609600"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Mailbox</a:t>
          </a:r>
          <a:endParaRPr sz="1000"/>
        </a:p>
      </xdr:txBody>
    </xdr:sp>
    <xdr:clientData fLocksWithSheet="0"/>
  </xdr:oneCellAnchor>
  <xdr:oneCellAnchor>
    <xdr:from>
      <xdr:col>0</xdr:col>
      <xdr:colOff>57150</xdr:colOff>
      <xdr:row>35</xdr:row>
      <xdr:rowOff>142875</xdr:rowOff>
    </xdr:from>
    <xdr:ext cx="723900" cy="409575"/>
    <xdr:sp macro="" textlink="">
      <xdr:nvSpPr>
        <xdr:cNvPr id="30" name="Shape 30">
          <a:extLst>
            <a:ext uri="{FF2B5EF4-FFF2-40B4-BE49-F238E27FC236}">
              <a16:creationId xmlns:a16="http://schemas.microsoft.com/office/drawing/2014/main" id="{00000000-0008-0000-0000-00001E000000}"/>
            </a:ext>
          </a:extLst>
        </xdr:cNvPr>
        <xdr:cNvSpPr txBox="1"/>
      </xdr:nvSpPr>
      <xdr:spPr>
        <a:xfrm>
          <a:off x="4988813" y="3579975"/>
          <a:ext cx="714375"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Notes</a:t>
          </a:r>
          <a:endParaRPr sz="1000"/>
        </a:p>
      </xdr:txBody>
    </xdr:sp>
    <xdr:clientData fLocksWithSheet="0"/>
  </xdr:oneCellAnchor>
  <xdr:oneCellAnchor>
    <xdr:from>
      <xdr:col>0</xdr:col>
      <xdr:colOff>266700</xdr:colOff>
      <xdr:row>28</xdr:row>
      <xdr:rowOff>295275</xdr:rowOff>
    </xdr:from>
    <xdr:ext cx="1800225" cy="781050"/>
    <xdr:sp macro="" textlink="">
      <xdr:nvSpPr>
        <xdr:cNvPr id="31" name="Shape 31">
          <a:extLst>
            <a:ext uri="{FF2B5EF4-FFF2-40B4-BE49-F238E27FC236}">
              <a16:creationId xmlns:a16="http://schemas.microsoft.com/office/drawing/2014/main" id="{00000000-0008-0000-0000-00001F000000}"/>
            </a:ext>
          </a:extLst>
        </xdr:cNvPr>
        <xdr:cNvSpPr txBox="1"/>
      </xdr:nvSpPr>
      <xdr:spPr>
        <a:xfrm>
          <a:off x="4450650" y="3394238"/>
          <a:ext cx="1790700" cy="771525"/>
        </a:xfrm>
        <a:prstGeom prst="rect">
          <a:avLst/>
        </a:prstGeom>
        <a:noFill/>
        <a:ln>
          <a:noFill/>
        </a:ln>
      </xdr:spPr>
      <xdr:txBody>
        <a:bodyPr spcFirstLastPara="1" wrap="square" lIns="91425" tIns="45700" rIns="91425" bIns="45700" anchor="t" anchorCtr="0">
          <a:noAutofit/>
        </a:bodyPr>
        <a:lstStyle/>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Name and </a:t>
          </a:r>
          <a:endParaRPr sz="1400"/>
        </a:p>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account number </a:t>
          </a:r>
          <a:endParaRPr sz="1400"/>
        </a:p>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as registered </a:t>
          </a:r>
          <a:endParaRPr sz="1400"/>
        </a:p>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with the bank</a:t>
          </a:r>
          <a:endParaRPr sz="900"/>
        </a:p>
      </xdr:txBody>
    </xdr:sp>
    <xdr:clientData fLocksWithSheet="0"/>
  </xdr:oneCellAnchor>
  <xdr:oneCellAnchor>
    <xdr:from>
      <xdr:col>0</xdr:col>
      <xdr:colOff>1257300</xdr:colOff>
      <xdr:row>20</xdr:row>
      <xdr:rowOff>66675</xdr:rowOff>
    </xdr:from>
    <xdr:ext cx="876300" cy="371475"/>
    <xdr:sp macro="" textlink="">
      <xdr:nvSpPr>
        <xdr:cNvPr id="32" name="Shape 32">
          <a:extLst>
            <a:ext uri="{FF2B5EF4-FFF2-40B4-BE49-F238E27FC236}">
              <a16:creationId xmlns:a16="http://schemas.microsoft.com/office/drawing/2014/main" id="{00000000-0008-0000-0000-000020000000}"/>
            </a:ext>
          </a:extLst>
        </xdr:cNvPr>
        <xdr:cNvSpPr txBox="1"/>
      </xdr:nvSpPr>
      <xdr:spPr>
        <a:xfrm>
          <a:off x="4912613" y="3599025"/>
          <a:ext cx="86677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Student number</a:t>
          </a:r>
          <a:endParaRPr sz="1000"/>
        </a:p>
      </xdr:txBody>
    </xdr:sp>
    <xdr:clientData fLocksWithSheet="0"/>
  </xdr:oneCellAnchor>
  <xdr:oneCellAnchor>
    <xdr:from>
      <xdr:col>1</xdr:col>
      <xdr:colOff>47625</xdr:colOff>
      <xdr:row>15</xdr:row>
      <xdr:rowOff>76200</xdr:rowOff>
    </xdr:from>
    <xdr:ext cx="847725" cy="619125"/>
    <xdr:sp macro="" textlink="">
      <xdr:nvSpPr>
        <xdr:cNvPr id="33" name="Shape 33">
          <a:extLst>
            <a:ext uri="{FF2B5EF4-FFF2-40B4-BE49-F238E27FC236}">
              <a16:creationId xmlns:a16="http://schemas.microsoft.com/office/drawing/2014/main" id="{00000000-0008-0000-0000-000021000000}"/>
            </a:ext>
          </a:extLst>
        </xdr:cNvPr>
        <xdr:cNvSpPr txBox="1"/>
      </xdr:nvSpPr>
      <xdr:spPr>
        <a:xfrm>
          <a:off x="4926900" y="3475200"/>
          <a:ext cx="838200" cy="609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In </a:t>
          </a:r>
          <a:r>
            <a:rPr lang="en-US" sz="1000" i="0">
              <a:solidFill>
                <a:schemeClr val="dk1"/>
              </a:solidFill>
              <a:latin typeface="Calibri"/>
              <a:ea typeface="Calibri"/>
              <a:cs typeface="Calibri"/>
              <a:sym typeface="Calibri"/>
            </a:rPr>
            <a:t>katakana</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Full name</a:t>
          </a:r>
          <a:endParaRPr sz="1400"/>
        </a:p>
      </xdr:txBody>
    </xdr:sp>
    <xdr:clientData fLocksWithSheet="0"/>
  </xdr:oneCellAnchor>
  <xdr:oneCellAnchor>
    <xdr:from>
      <xdr:col>2</xdr:col>
      <xdr:colOff>76200</xdr:colOff>
      <xdr:row>13</xdr:row>
      <xdr:rowOff>123825</xdr:rowOff>
    </xdr:from>
    <xdr:ext cx="1990725" cy="257175"/>
    <xdr:sp macro="" textlink="">
      <xdr:nvSpPr>
        <xdr:cNvPr id="34" name="Shape 34">
          <a:extLst>
            <a:ext uri="{FF2B5EF4-FFF2-40B4-BE49-F238E27FC236}">
              <a16:creationId xmlns:a16="http://schemas.microsoft.com/office/drawing/2014/main" id="{00000000-0008-0000-0000-000022000000}"/>
            </a:ext>
          </a:extLst>
        </xdr:cNvPr>
        <xdr:cNvSpPr txBox="1"/>
      </xdr:nvSpPr>
      <xdr:spPr>
        <a:xfrm>
          <a:off x="4350638" y="3656175"/>
          <a:ext cx="1990725"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Regular employee </a:t>
          </a:r>
          <a:endParaRPr sz="1000"/>
        </a:p>
      </xdr:txBody>
    </xdr:sp>
    <xdr:clientData fLocksWithSheet="0"/>
  </xdr:oneCellAnchor>
  <xdr:oneCellAnchor>
    <xdr:from>
      <xdr:col>1</xdr:col>
      <xdr:colOff>38100</xdr:colOff>
      <xdr:row>14</xdr:row>
      <xdr:rowOff>47625</xdr:rowOff>
    </xdr:from>
    <xdr:ext cx="914400" cy="390525"/>
    <xdr:sp macro="" textlink="">
      <xdr:nvSpPr>
        <xdr:cNvPr id="35" name="Shape 35">
          <a:extLst>
            <a:ext uri="{FF2B5EF4-FFF2-40B4-BE49-F238E27FC236}">
              <a16:creationId xmlns:a16="http://schemas.microsoft.com/office/drawing/2014/main" id="{00000000-0008-0000-0000-000023000000}"/>
            </a:ext>
          </a:extLst>
        </xdr:cNvPr>
        <xdr:cNvSpPr txBox="1"/>
      </xdr:nvSpPr>
      <xdr:spPr>
        <a:xfrm>
          <a:off x="4893563" y="3589500"/>
          <a:ext cx="904875" cy="3810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Affiliation</a:t>
          </a:r>
          <a:endParaRPr sz="1000"/>
        </a:p>
      </xdr:txBody>
    </xdr:sp>
    <xdr:clientData fLocksWithSheet="0"/>
  </xdr:oneCellAnchor>
  <xdr:oneCellAnchor>
    <xdr:from>
      <xdr:col>0</xdr:col>
      <xdr:colOff>76200</xdr:colOff>
      <xdr:row>22</xdr:row>
      <xdr:rowOff>114300</xdr:rowOff>
    </xdr:from>
    <xdr:ext cx="790575" cy="361950"/>
    <xdr:sp macro="" textlink="">
      <xdr:nvSpPr>
        <xdr:cNvPr id="36" name="Shape 36">
          <a:extLst>
            <a:ext uri="{FF2B5EF4-FFF2-40B4-BE49-F238E27FC236}">
              <a16:creationId xmlns:a16="http://schemas.microsoft.com/office/drawing/2014/main" id="{00000000-0008-0000-0000-000024000000}"/>
            </a:ext>
          </a:extLst>
        </xdr:cNvPr>
        <xdr:cNvSpPr txBox="1"/>
      </xdr:nvSpPr>
      <xdr:spPr>
        <a:xfrm>
          <a:off x="4955475" y="3603788"/>
          <a:ext cx="781050" cy="3524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Notes</a:t>
          </a:r>
          <a:endParaRPr sz="1000"/>
        </a:p>
      </xdr:txBody>
    </xdr:sp>
    <xdr:clientData fLocksWithSheet="0"/>
  </xdr:oneCellAnchor>
  <xdr:oneCellAnchor>
    <xdr:from>
      <xdr:col>6</xdr:col>
      <xdr:colOff>238125</xdr:colOff>
      <xdr:row>12</xdr:row>
      <xdr:rowOff>142875</xdr:rowOff>
    </xdr:from>
    <xdr:ext cx="2047875" cy="247650"/>
    <xdr:sp macro="" textlink="">
      <xdr:nvSpPr>
        <xdr:cNvPr id="37" name="Shape 37">
          <a:extLst>
            <a:ext uri="{FF2B5EF4-FFF2-40B4-BE49-F238E27FC236}">
              <a16:creationId xmlns:a16="http://schemas.microsoft.com/office/drawing/2014/main" id="{00000000-0008-0000-0000-000025000000}"/>
            </a:ext>
          </a:extLst>
        </xdr:cNvPr>
        <xdr:cNvSpPr txBox="1"/>
      </xdr:nvSpPr>
      <xdr:spPr>
        <a:xfrm>
          <a:off x="4326825" y="3660938"/>
          <a:ext cx="2038350" cy="2381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Registration as agent</a:t>
          </a:r>
          <a:endParaRPr sz="1000"/>
        </a:p>
      </xdr:txBody>
    </xdr:sp>
    <xdr:clientData fLocksWithSheet="0"/>
  </xdr:oneCellAnchor>
  <xdr:oneCellAnchor>
    <xdr:from>
      <xdr:col>13</xdr:col>
      <xdr:colOff>123825</xdr:colOff>
      <xdr:row>12</xdr:row>
      <xdr:rowOff>142875</xdr:rowOff>
    </xdr:from>
    <xdr:ext cx="2171700" cy="285750"/>
    <xdr:sp macro="" textlink="">
      <xdr:nvSpPr>
        <xdr:cNvPr id="38" name="Shape 38">
          <a:extLst>
            <a:ext uri="{FF2B5EF4-FFF2-40B4-BE49-F238E27FC236}">
              <a16:creationId xmlns:a16="http://schemas.microsoft.com/office/drawing/2014/main" id="{00000000-0008-0000-0000-000026000000}"/>
            </a:ext>
          </a:extLst>
        </xdr:cNvPr>
        <xdr:cNvSpPr txBox="1"/>
      </xdr:nvSpPr>
      <xdr:spPr>
        <a:xfrm>
          <a:off x="4260150" y="3641888"/>
          <a:ext cx="21717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Change of bank account</a:t>
          </a:r>
          <a:endParaRPr sz="1000"/>
        </a:p>
      </xdr:txBody>
    </xdr:sp>
    <xdr:clientData fLocksWithSheet="0"/>
  </xdr:oneCellAnchor>
  <xdr:oneCellAnchor>
    <xdr:from>
      <xdr:col>19</xdr:col>
      <xdr:colOff>57150</xdr:colOff>
      <xdr:row>12</xdr:row>
      <xdr:rowOff>133350</xdr:rowOff>
    </xdr:from>
    <xdr:ext cx="2200275" cy="285750"/>
    <xdr:sp macro="" textlink="">
      <xdr:nvSpPr>
        <xdr:cNvPr id="39" name="Shape 39">
          <a:extLst>
            <a:ext uri="{FF2B5EF4-FFF2-40B4-BE49-F238E27FC236}">
              <a16:creationId xmlns:a16="http://schemas.microsoft.com/office/drawing/2014/main" id="{00000000-0008-0000-0000-000027000000}"/>
            </a:ext>
          </a:extLst>
        </xdr:cNvPr>
        <xdr:cNvSpPr txBox="1"/>
      </xdr:nvSpPr>
      <xdr:spPr>
        <a:xfrm>
          <a:off x="4245863" y="3641888"/>
          <a:ext cx="220027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Change of address	</a:t>
          </a:r>
          <a:endParaRPr sz="1000"/>
        </a:p>
      </xdr:txBody>
    </xdr:sp>
    <xdr:clientData fLocksWithSheet="0"/>
  </xdr:oneCellAnchor>
  <xdr:oneCellAnchor>
    <xdr:from>
      <xdr:col>6</xdr:col>
      <xdr:colOff>238125</xdr:colOff>
      <xdr:row>13</xdr:row>
      <xdr:rowOff>114300</xdr:rowOff>
    </xdr:from>
    <xdr:ext cx="2028825" cy="285750"/>
    <xdr:sp macro="" textlink="">
      <xdr:nvSpPr>
        <xdr:cNvPr id="40" name="Shape 40">
          <a:extLst>
            <a:ext uri="{FF2B5EF4-FFF2-40B4-BE49-F238E27FC236}">
              <a16:creationId xmlns:a16="http://schemas.microsoft.com/office/drawing/2014/main" id="{00000000-0008-0000-0000-000028000000}"/>
            </a:ext>
          </a:extLst>
        </xdr:cNvPr>
        <xdr:cNvSpPr txBox="1"/>
      </xdr:nvSpPr>
      <xdr:spPr>
        <a:xfrm>
          <a:off x="4336350" y="3641888"/>
          <a:ext cx="20193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Non-regular employee      </a:t>
          </a:r>
          <a:endParaRPr sz="1000"/>
        </a:p>
      </xdr:txBody>
    </xdr:sp>
    <xdr:clientData fLocksWithSheet="0"/>
  </xdr:oneCellAnchor>
  <xdr:oneCellAnchor>
    <xdr:from>
      <xdr:col>13</xdr:col>
      <xdr:colOff>161925</xdr:colOff>
      <xdr:row>13</xdr:row>
      <xdr:rowOff>123825</xdr:rowOff>
    </xdr:from>
    <xdr:ext cx="1590675" cy="276225"/>
    <xdr:sp macro="" textlink="">
      <xdr:nvSpPr>
        <xdr:cNvPr id="41" name="Shape 41">
          <a:extLst>
            <a:ext uri="{FF2B5EF4-FFF2-40B4-BE49-F238E27FC236}">
              <a16:creationId xmlns:a16="http://schemas.microsoft.com/office/drawing/2014/main" id="{00000000-0008-0000-0000-000029000000}"/>
            </a:ext>
          </a:extLst>
        </xdr:cNvPr>
        <xdr:cNvSpPr txBox="1"/>
      </xdr:nvSpPr>
      <xdr:spPr>
        <a:xfrm>
          <a:off x="4550663" y="3646650"/>
          <a:ext cx="1590675"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Student  </a:t>
          </a:r>
          <a:endParaRPr sz="1000"/>
        </a:p>
      </xdr:txBody>
    </xdr:sp>
    <xdr:clientData fLocksWithSheet="0"/>
  </xdr:oneCellAnchor>
  <xdr:oneCellAnchor>
    <xdr:from>
      <xdr:col>19</xdr:col>
      <xdr:colOff>85725</xdr:colOff>
      <xdr:row>13</xdr:row>
      <xdr:rowOff>133350</xdr:rowOff>
    </xdr:from>
    <xdr:ext cx="2447925" cy="285750"/>
    <xdr:sp macro="" textlink="">
      <xdr:nvSpPr>
        <xdr:cNvPr id="42" name="Shape 42">
          <a:extLst>
            <a:ext uri="{FF2B5EF4-FFF2-40B4-BE49-F238E27FC236}">
              <a16:creationId xmlns:a16="http://schemas.microsoft.com/office/drawing/2014/main" id="{00000000-0008-0000-0000-00002A000000}"/>
            </a:ext>
          </a:extLst>
        </xdr:cNvPr>
        <xdr:cNvSpPr txBox="1"/>
      </xdr:nvSpPr>
      <xdr:spPr>
        <a:xfrm>
          <a:off x="4122038" y="3641888"/>
          <a:ext cx="24479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Non-Tokyo Tech	</a:t>
          </a:r>
          <a:endParaRPr sz="1000"/>
        </a:p>
      </xdr:txBody>
    </xdr:sp>
    <xdr:clientData fLocksWithSheet="0"/>
  </xdr:oneCellAnchor>
  <xdr:oneCellAnchor>
    <xdr:from>
      <xdr:col>4</xdr:col>
      <xdr:colOff>114300</xdr:colOff>
      <xdr:row>30</xdr:row>
      <xdr:rowOff>123825</xdr:rowOff>
    </xdr:from>
    <xdr:ext cx="5210175" cy="933450"/>
    <xdr:sp macro="" textlink="">
      <xdr:nvSpPr>
        <xdr:cNvPr id="43" name="Shape 43">
          <a:extLst>
            <a:ext uri="{FF2B5EF4-FFF2-40B4-BE49-F238E27FC236}">
              <a16:creationId xmlns:a16="http://schemas.microsoft.com/office/drawing/2014/main" id="{00000000-0008-0000-0000-00002B000000}"/>
            </a:ext>
          </a:extLst>
        </xdr:cNvPr>
        <xdr:cNvSpPr txBox="1"/>
      </xdr:nvSpPr>
      <xdr:spPr>
        <a:xfrm>
          <a:off x="2745675" y="3318038"/>
          <a:ext cx="5200650" cy="923925"/>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SzPts val="1000"/>
            <a:buFont typeface="Arial"/>
            <a:buNone/>
          </a:pPr>
          <a:endParaRPr sz="1000" b="0">
            <a:solidFill>
              <a:srgbClr val="000000"/>
            </a:solidFill>
          </a:endParaRPr>
        </a:p>
        <a:p>
          <a:pPr marL="0" marR="0" lvl="0" indent="0" algn="l" rtl="0">
            <a:lnSpc>
              <a:spcPct val="100000"/>
            </a:lnSpc>
            <a:spcBef>
              <a:spcPts val="0"/>
            </a:spcBef>
            <a:spcAft>
              <a:spcPts val="0"/>
            </a:spcAft>
            <a:buClr>
              <a:srgbClr val="000000"/>
            </a:buClr>
            <a:buSzPts val="1000"/>
            <a:buFont typeface="Arial"/>
            <a:buNone/>
          </a:pPr>
          <a:r>
            <a:rPr lang="en-US" sz="1000" b="0">
              <a:solidFill>
                <a:srgbClr val="000000"/>
              </a:solidFill>
              <a:latin typeface="Calibri"/>
              <a:ea typeface="Calibri"/>
              <a:cs typeface="Calibri"/>
              <a:sym typeface="Calibri"/>
            </a:rPr>
            <a:t>         - Branch name</a:t>
          </a:r>
          <a:endParaRPr sz="1400"/>
        </a:p>
        <a:p>
          <a:pPr marL="0" marR="0" lvl="0" indent="0" algn="l" rtl="0">
            <a:lnSpc>
              <a:spcPct val="100000"/>
            </a:lnSpc>
            <a:spcBef>
              <a:spcPts val="0"/>
            </a:spcBef>
            <a:spcAft>
              <a:spcPts val="0"/>
            </a:spcAft>
            <a:buClr>
              <a:srgbClr val="000000"/>
            </a:buClr>
            <a:buSzPts val="1000"/>
            <a:buFont typeface="Arial"/>
            <a:buNone/>
          </a:pPr>
          <a:r>
            <a:rPr lang="en-US" sz="1000" b="0">
              <a:solidFill>
                <a:srgbClr val="000000"/>
              </a:solidFill>
              <a:latin typeface="Calibri"/>
              <a:ea typeface="Calibri"/>
              <a:cs typeface="Calibri"/>
              <a:sym typeface="Calibri"/>
            </a:rPr>
            <a:t>         - Type of account</a:t>
          </a:r>
          <a:endParaRPr sz="1400"/>
        </a:p>
        <a:p>
          <a:pPr marL="0" marR="0" lvl="0" indent="0" algn="l" rtl="0">
            <a:lnSpc>
              <a:spcPct val="100000"/>
            </a:lnSpc>
            <a:spcBef>
              <a:spcPts val="0"/>
            </a:spcBef>
            <a:spcAft>
              <a:spcPts val="0"/>
            </a:spcAft>
            <a:buClr>
              <a:srgbClr val="000000"/>
            </a:buClr>
            <a:buSzPts val="1000"/>
            <a:buFont typeface="Arial"/>
            <a:buNone/>
          </a:pPr>
          <a:r>
            <a:rPr lang="en-US" sz="1000" b="0">
              <a:solidFill>
                <a:srgbClr val="000000"/>
              </a:solidFill>
              <a:latin typeface="Calibri"/>
              <a:ea typeface="Calibri"/>
              <a:cs typeface="Calibri"/>
              <a:sym typeface="Calibri"/>
            </a:rPr>
            <a:t>         - Account number</a:t>
          </a:r>
          <a:endParaRPr sz="1000" b="0">
            <a:solidFill>
              <a:srgbClr val="000000"/>
            </a:solidFill>
          </a:endParaRPr>
        </a:p>
      </xdr:txBody>
    </xdr:sp>
    <xdr:clientData fLocksWithSheet="0"/>
  </xdr:oneCellAnchor>
  <xdr:oneCellAnchor>
    <xdr:from>
      <xdr:col>0</xdr:col>
      <xdr:colOff>57150</xdr:colOff>
      <xdr:row>30</xdr:row>
      <xdr:rowOff>257175</xdr:rowOff>
    </xdr:from>
    <xdr:ext cx="2619375" cy="666750"/>
    <xdr:sp macro="" textlink="">
      <xdr:nvSpPr>
        <xdr:cNvPr id="44" name="Shape 44">
          <a:extLst>
            <a:ext uri="{FF2B5EF4-FFF2-40B4-BE49-F238E27FC236}">
              <a16:creationId xmlns:a16="http://schemas.microsoft.com/office/drawing/2014/main" id="{00000000-0008-0000-0000-00002C000000}"/>
            </a:ext>
          </a:extLst>
        </xdr:cNvPr>
        <xdr:cNvSpPr txBox="1"/>
      </xdr:nvSpPr>
      <xdr:spPr>
        <a:xfrm>
          <a:off x="4041075" y="3451388"/>
          <a:ext cx="2609850" cy="657225"/>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000000"/>
            </a:buClr>
            <a:buSzPts val="1000"/>
            <a:buFont typeface="Arial"/>
            <a:buNone/>
          </a:pPr>
          <a:r>
            <a:rPr lang="en-US" sz="1000">
              <a:solidFill>
                <a:srgbClr val="000000"/>
              </a:solidFill>
              <a:latin typeface="Calibri"/>
              <a:ea typeface="Calibri"/>
              <a:cs typeface="Calibri"/>
              <a:sym typeface="Calibri"/>
            </a:rPr>
            <a:t>If your bank is Japan Post Bank, make sure you complet</a:t>
          </a:r>
          <a:r>
            <a:rPr lang="en-US" sz="1000" b="1">
              <a:solidFill>
                <a:srgbClr val="000000"/>
              </a:solidFill>
              <a:latin typeface="Calibri"/>
              <a:ea typeface="Calibri"/>
              <a:cs typeface="Calibri"/>
              <a:sym typeface="Calibri"/>
            </a:rPr>
            <a:t>e</a:t>
          </a:r>
          <a:r>
            <a:rPr lang="en-US" sz="1000">
              <a:solidFill>
                <a:srgbClr val="000000"/>
              </a:solidFill>
              <a:latin typeface="Calibri"/>
              <a:ea typeface="Calibri"/>
              <a:cs typeface="Calibri"/>
              <a:sym typeface="Calibri"/>
            </a:rPr>
            <a:t> and chec</a:t>
          </a:r>
          <a:r>
            <a:rPr lang="en-US" sz="1000" b="0">
              <a:solidFill>
                <a:srgbClr val="000000"/>
              </a:solidFill>
              <a:latin typeface="Calibri"/>
              <a:ea typeface="Calibri"/>
              <a:cs typeface="Calibri"/>
              <a:sym typeface="Calibri"/>
            </a:rPr>
            <a:t>k</a:t>
          </a:r>
          <a:r>
            <a:rPr lang="en-US" sz="1000">
              <a:solidFill>
                <a:srgbClr val="000000"/>
              </a:solidFill>
              <a:latin typeface="Calibri"/>
              <a:ea typeface="Calibri"/>
              <a:cs typeface="Calibri"/>
              <a:sym typeface="Calibri"/>
            </a:rPr>
            <a:t> ☑ the requirements on the right side before submitting this form.</a:t>
          </a:r>
          <a:endParaRPr sz="1000">
            <a:solidFill>
              <a:srgbClr val="000000"/>
            </a:solidFill>
          </a:endParaRPr>
        </a:p>
        <a:p>
          <a:pPr marL="0" lvl="0" indent="0" algn="l" rtl="0">
            <a:spcBef>
              <a:spcPts val="0"/>
            </a:spcBef>
            <a:spcAft>
              <a:spcPts val="0"/>
            </a:spcAft>
            <a:buNone/>
          </a:pPr>
          <a:endParaRPr sz="800"/>
        </a:p>
      </xdr:txBody>
    </xdr:sp>
    <xdr:clientData fLocksWithSheet="0"/>
  </xdr:oneCellAnchor>
  <xdr:oneCellAnchor>
    <xdr:from>
      <xdr:col>0</xdr:col>
      <xdr:colOff>57150</xdr:colOff>
      <xdr:row>31</xdr:row>
      <xdr:rowOff>257175</xdr:rowOff>
    </xdr:from>
    <xdr:ext cx="2571750" cy="733425"/>
    <xdr:sp macro="" textlink="">
      <xdr:nvSpPr>
        <xdr:cNvPr id="45" name="Shape 45">
          <a:extLst>
            <a:ext uri="{FF2B5EF4-FFF2-40B4-BE49-F238E27FC236}">
              <a16:creationId xmlns:a16="http://schemas.microsoft.com/office/drawing/2014/main" id="{00000000-0008-0000-0000-00002D000000}"/>
            </a:ext>
          </a:extLst>
        </xdr:cNvPr>
        <xdr:cNvSpPr txBox="1"/>
      </xdr:nvSpPr>
      <xdr:spPr>
        <a:xfrm>
          <a:off x="4064888" y="3418050"/>
          <a:ext cx="2562225" cy="723900"/>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000000"/>
            </a:buClr>
            <a:buSzPts val="1000"/>
            <a:buFont typeface="Arial"/>
            <a:buNone/>
          </a:pPr>
          <a:r>
            <a:rPr lang="en-US" sz="1000">
              <a:solidFill>
                <a:srgbClr val="000000"/>
              </a:solidFill>
              <a:latin typeface="Calibri"/>
              <a:ea typeface="Calibri"/>
              <a:cs typeface="Calibri"/>
              <a:sym typeface="Calibri"/>
            </a:rPr>
            <a:t>If you are </a:t>
          </a:r>
          <a:r>
            <a:rPr lang="en-US" sz="1000" b="1">
              <a:solidFill>
                <a:srgbClr val="000000"/>
              </a:solidFill>
              <a:latin typeface="Calibri"/>
              <a:ea typeface="Calibri"/>
              <a:cs typeface="Calibri"/>
              <a:sym typeface="Calibri"/>
            </a:rPr>
            <a:t>not</a:t>
          </a:r>
          <a:r>
            <a:rPr lang="en-US" sz="1000">
              <a:solidFill>
                <a:srgbClr val="000000"/>
              </a:solidFill>
              <a:latin typeface="Calibri"/>
              <a:ea typeface="Calibri"/>
              <a:cs typeface="Calibri"/>
              <a:sym typeface="Calibri"/>
            </a:rPr>
            <a:t> Japanese, make sure you complet</a:t>
          </a:r>
          <a:r>
            <a:rPr lang="en-US" sz="1000" b="1">
              <a:solidFill>
                <a:srgbClr val="000000"/>
              </a:solidFill>
              <a:latin typeface="Calibri"/>
              <a:ea typeface="Calibri"/>
              <a:cs typeface="Calibri"/>
              <a:sym typeface="Calibri"/>
            </a:rPr>
            <a:t>e</a:t>
          </a:r>
          <a:r>
            <a:rPr lang="en-US" sz="1000">
              <a:solidFill>
                <a:srgbClr val="000000"/>
              </a:solidFill>
              <a:latin typeface="Calibri"/>
              <a:ea typeface="Calibri"/>
              <a:cs typeface="Calibri"/>
              <a:sym typeface="Calibri"/>
            </a:rPr>
            <a:t> and chec</a:t>
          </a:r>
          <a:r>
            <a:rPr lang="en-US" sz="1000" b="0">
              <a:solidFill>
                <a:srgbClr val="000000"/>
              </a:solidFill>
              <a:latin typeface="Calibri"/>
              <a:ea typeface="Calibri"/>
              <a:cs typeface="Calibri"/>
              <a:sym typeface="Calibri"/>
            </a:rPr>
            <a:t>k</a:t>
          </a:r>
          <a:r>
            <a:rPr lang="en-US" sz="1000">
              <a:solidFill>
                <a:srgbClr val="000000"/>
              </a:solidFill>
              <a:latin typeface="Calibri"/>
              <a:ea typeface="Calibri"/>
              <a:cs typeface="Calibri"/>
              <a:sym typeface="Calibri"/>
            </a:rPr>
            <a:t> </a:t>
          </a:r>
          <a:r>
            <a:rPr lang="en-US" sz="1100">
              <a:solidFill>
                <a:srgbClr val="000000"/>
              </a:solidFill>
              <a:latin typeface="Calibri"/>
              <a:ea typeface="Calibri"/>
              <a:cs typeface="Calibri"/>
              <a:sym typeface="Calibri"/>
            </a:rPr>
            <a:t>☑</a:t>
          </a:r>
          <a:r>
            <a:rPr lang="en-US" sz="1000" b="1">
              <a:solidFill>
                <a:srgbClr val="000000"/>
              </a:solidFill>
              <a:latin typeface="Calibri"/>
              <a:ea typeface="Calibri"/>
              <a:cs typeface="Calibri"/>
              <a:sym typeface="Calibri"/>
            </a:rPr>
            <a:t>everything on </a:t>
          </a:r>
          <a:r>
            <a:rPr lang="en-US" sz="1000">
              <a:solidFill>
                <a:srgbClr val="000000"/>
              </a:solidFill>
              <a:latin typeface="Calibri"/>
              <a:ea typeface="Calibri"/>
              <a:cs typeface="Calibri"/>
              <a:sym typeface="Calibri"/>
            </a:rPr>
            <a:t>the checklist on the right side before submitting this form.</a:t>
          </a:r>
          <a:endParaRPr sz="1000">
            <a:solidFill>
              <a:srgbClr val="000000"/>
            </a:solidFill>
          </a:endParaRPr>
        </a:p>
      </xdr:txBody>
    </xdr:sp>
    <xdr:clientData fLocksWithSheet="0"/>
  </xdr:oneCellAnchor>
  <xdr:oneCellAnchor>
    <xdr:from>
      <xdr:col>4</xdr:col>
      <xdr:colOff>200025</xdr:colOff>
      <xdr:row>34</xdr:row>
      <xdr:rowOff>76200</xdr:rowOff>
    </xdr:from>
    <xdr:ext cx="409575" cy="371475"/>
    <xdr:sp macro="" textlink="">
      <xdr:nvSpPr>
        <xdr:cNvPr id="46" name="Shape 46">
          <a:extLst>
            <a:ext uri="{FF2B5EF4-FFF2-40B4-BE49-F238E27FC236}">
              <a16:creationId xmlns:a16="http://schemas.microsoft.com/office/drawing/2014/main" id="{00000000-0008-0000-0000-00002E000000}"/>
            </a:ext>
          </a:extLst>
        </xdr:cNvPr>
        <xdr:cNvSpPr txBox="1"/>
      </xdr:nvSpPr>
      <xdr:spPr>
        <a:xfrm>
          <a:off x="5145975" y="3599025"/>
          <a:ext cx="40005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Ex.</a:t>
          </a:r>
          <a:endParaRPr sz="1000"/>
        </a:p>
      </xdr:txBody>
    </xdr:sp>
    <xdr:clientData fLocksWithSheet="0"/>
  </xdr:oneCellAnchor>
  <xdr:oneCellAnchor>
    <xdr:from>
      <xdr:col>1</xdr:col>
      <xdr:colOff>-9525</xdr:colOff>
      <xdr:row>0</xdr:row>
      <xdr:rowOff>228600</xdr:rowOff>
    </xdr:from>
    <xdr:ext cx="6838950" cy="1943100"/>
    <xdr:sp macro="" textlink="">
      <xdr:nvSpPr>
        <xdr:cNvPr id="47" name="Shape 47">
          <a:extLst>
            <a:ext uri="{FF2B5EF4-FFF2-40B4-BE49-F238E27FC236}">
              <a16:creationId xmlns:a16="http://schemas.microsoft.com/office/drawing/2014/main" id="{00000000-0008-0000-0000-00002F000000}"/>
            </a:ext>
          </a:extLst>
        </xdr:cNvPr>
        <xdr:cNvSpPr txBox="1"/>
      </xdr:nvSpPr>
      <xdr:spPr>
        <a:xfrm>
          <a:off x="1944387" y="2826664"/>
          <a:ext cx="6803226" cy="1906673"/>
        </a:xfrm>
        <a:prstGeom prst="rect">
          <a:avLst/>
        </a:prstGeom>
        <a:solidFill>
          <a:schemeClr val="lt1"/>
        </a:solidFill>
        <a:ln w="44450" cap="flat" cmpd="sng">
          <a:solidFill>
            <a:schemeClr val="accent1"/>
          </a:solidFill>
          <a:prstDash val="solid"/>
          <a:round/>
          <a:headEnd type="none" w="sm" len="sm"/>
          <a:tailEnd type="none" w="sm" len="sm"/>
        </a:ln>
      </xdr:spPr>
      <xdr:txBody>
        <a:bodyPr spcFirstLastPara="1" wrap="square" lIns="91425" tIns="45700" rIns="91425" bIns="45700" anchor="ctr" anchorCtr="1">
          <a:noAutofit/>
        </a:bodyPr>
        <a:lstStyle/>
        <a:p>
          <a:pPr marL="0" lvl="0" indent="0" algn="ctr" rtl="0">
            <a:spcBef>
              <a:spcPts val="0"/>
            </a:spcBef>
            <a:spcAft>
              <a:spcPts val="0"/>
            </a:spcAft>
            <a:buNone/>
          </a:pPr>
          <a:r>
            <a:rPr lang="en-US" sz="3600" b="1">
              <a:solidFill>
                <a:schemeClr val="dk1"/>
              </a:solidFill>
              <a:latin typeface="Arial"/>
              <a:ea typeface="Arial"/>
              <a:cs typeface="Arial"/>
              <a:sym typeface="Arial"/>
            </a:rPr>
            <a:t>記入不要</a:t>
          </a:r>
          <a:endParaRPr sz="3600" b="1">
            <a:solidFill>
              <a:schemeClr val="dk1"/>
            </a:solidFill>
            <a:latin typeface="Arial"/>
            <a:ea typeface="Arial"/>
            <a:cs typeface="Arial"/>
            <a:sym typeface="Arial"/>
          </a:endParaRPr>
        </a:p>
        <a:p>
          <a:pPr marL="0" lvl="0" indent="0" algn="ctr" rtl="0">
            <a:spcBef>
              <a:spcPts val="0"/>
            </a:spcBef>
            <a:spcAft>
              <a:spcPts val="0"/>
            </a:spcAft>
            <a:buNone/>
          </a:pPr>
          <a:r>
            <a:rPr lang="en-US" sz="2000" b="1">
              <a:solidFill>
                <a:schemeClr val="dk1"/>
              </a:solidFill>
              <a:latin typeface="Arial"/>
              <a:ea typeface="Arial"/>
              <a:cs typeface="Arial"/>
              <a:sym typeface="Arial"/>
            </a:rPr>
            <a:t>入力欄（赤枠）に記入すると、自動的に反映されます。</a:t>
          </a:r>
          <a:endParaRPr sz="2000" b="0">
            <a:solidFill>
              <a:schemeClr val="dk1"/>
            </a:solidFill>
            <a:latin typeface="Arial"/>
            <a:ea typeface="Arial"/>
            <a:cs typeface="Arial"/>
            <a:sym typeface="Arial"/>
          </a:endParaRPr>
        </a:p>
        <a:p>
          <a:pPr marL="0" lvl="0" indent="0" algn="ctr" rtl="0">
            <a:spcBef>
              <a:spcPts val="0"/>
            </a:spcBef>
            <a:spcAft>
              <a:spcPts val="0"/>
            </a:spcAft>
            <a:buNone/>
          </a:pPr>
          <a:r>
            <a:rPr lang="en-US" sz="2000" b="1">
              <a:solidFill>
                <a:schemeClr val="dk1"/>
              </a:solidFill>
              <a:latin typeface="Arial"/>
              <a:ea typeface="Arial"/>
              <a:cs typeface="Arial"/>
              <a:sym typeface="Arial"/>
            </a:rPr>
            <a:t>反映された内容が正しいかご確認ください。</a:t>
          </a:r>
          <a:endParaRPr sz="2000" b="1">
            <a:solidFill>
              <a:schemeClr val="dk1"/>
            </a:solidFill>
            <a:latin typeface="Arial"/>
            <a:ea typeface="Arial"/>
            <a:cs typeface="Arial"/>
            <a:sym typeface="Arial"/>
          </a:endParaRPr>
        </a:p>
      </xdr:txBody>
    </xdr:sp>
    <xdr:clientData fLocksWithSheet="0"/>
  </xdr:oneCellAnchor>
  <xdr:oneCellAnchor>
    <xdr:from>
      <xdr:col>2</xdr:col>
      <xdr:colOff>66675</xdr:colOff>
      <xdr:row>12</xdr:row>
      <xdr:rowOff>142875</xdr:rowOff>
    </xdr:from>
    <xdr:ext cx="1724025" cy="247650"/>
    <xdr:sp macro="" textlink="">
      <xdr:nvSpPr>
        <xdr:cNvPr id="48" name="Shape 48">
          <a:extLst>
            <a:ext uri="{FF2B5EF4-FFF2-40B4-BE49-F238E27FC236}">
              <a16:creationId xmlns:a16="http://schemas.microsoft.com/office/drawing/2014/main" id="{00000000-0008-0000-0000-000030000000}"/>
            </a:ext>
          </a:extLst>
        </xdr:cNvPr>
        <xdr:cNvSpPr txBox="1"/>
      </xdr:nvSpPr>
      <xdr:spPr>
        <a:xfrm>
          <a:off x="4488750" y="3660938"/>
          <a:ext cx="1714500" cy="2381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New registration</a:t>
          </a:r>
          <a:endParaRPr sz="1000"/>
        </a:p>
      </xdr:txBody>
    </xdr:sp>
    <xdr:clientData fLocksWithSheet="0"/>
  </xdr:oneCellAnchor>
  <xdr:oneCellAnchor>
    <xdr:from>
      <xdr:col>1</xdr:col>
      <xdr:colOff>38100</xdr:colOff>
      <xdr:row>12</xdr:row>
      <xdr:rowOff>361950</xdr:rowOff>
    </xdr:from>
    <xdr:ext cx="904875" cy="514350"/>
    <xdr:sp macro="" textlink="">
      <xdr:nvSpPr>
        <xdr:cNvPr id="49" name="Shape 49">
          <a:extLst>
            <a:ext uri="{FF2B5EF4-FFF2-40B4-BE49-F238E27FC236}">
              <a16:creationId xmlns:a16="http://schemas.microsoft.com/office/drawing/2014/main" id="{00000000-0008-0000-0000-000031000000}"/>
            </a:ext>
          </a:extLst>
        </xdr:cNvPr>
        <xdr:cNvSpPr txBox="1"/>
      </xdr:nvSpPr>
      <xdr:spPr>
        <a:xfrm>
          <a:off x="4898325" y="3527588"/>
          <a:ext cx="895350" cy="504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Employment</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status</a:t>
          </a:r>
          <a:endParaRPr sz="1000"/>
        </a:p>
      </xdr:txBody>
    </xdr:sp>
    <xdr:clientData fLocksWithSheet="0"/>
  </xdr:oneCellAnchor>
  <xdr:oneCellAnchor>
    <xdr:from>
      <xdr:col>2</xdr:col>
      <xdr:colOff>76200</xdr:colOff>
      <xdr:row>13</xdr:row>
      <xdr:rowOff>123825</xdr:rowOff>
    </xdr:from>
    <xdr:ext cx="1990725" cy="257175"/>
    <xdr:sp macro="" textlink="">
      <xdr:nvSpPr>
        <xdr:cNvPr id="50" name="Shape 50">
          <a:extLst>
            <a:ext uri="{FF2B5EF4-FFF2-40B4-BE49-F238E27FC236}">
              <a16:creationId xmlns:a16="http://schemas.microsoft.com/office/drawing/2014/main" id="{00000000-0008-0000-0000-000032000000}"/>
            </a:ext>
          </a:extLst>
        </xdr:cNvPr>
        <xdr:cNvSpPr txBox="1"/>
      </xdr:nvSpPr>
      <xdr:spPr>
        <a:xfrm>
          <a:off x="4350638" y="3656175"/>
          <a:ext cx="1990725"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Regular employee </a:t>
          </a:r>
          <a:endParaRPr sz="1000"/>
        </a:p>
      </xdr:txBody>
    </xdr:sp>
    <xdr:clientData fLocksWithSheet="0"/>
  </xdr:oneCellAnchor>
  <xdr:oneCellAnchor>
    <xdr:from>
      <xdr:col>6</xdr:col>
      <xdr:colOff>238125</xdr:colOff>
      <xdr:row>12</xdr:row>
      <xdr:rowOff>142875</xdr:rowOff>
    </xdr:from>
    <xdr:ext cx="2047875" cy="247650"/>
    <xdr:sp macro="" textlink="">
      <xdr:nvSpPr>
        <xdr:cNvPr id="51" name="Shape 51">
          <a:extLst>
            <a:ext uri="{FF2B5EF4-FFF2-40B4-BE49-F238E27FC236}">
              <a16:creationId xmlns:a16="http://schemas.microsoft.com/office/drawing/2014/main" id="{00000000-0008-0000-0000-000033000000}"/>
            </a:ext>
          </a:extLst>
        </xdr:cNvPr>
        <xdr:cNvSpPr txBox="1"/>
      </xdr:nvSpPr>
      <xdr:spPr>
        <a:xfrm>
          <a:off x="4326825" y="3660938"/>
          <a:ext cx="2038350" cy="2381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Registration as agent</a:t>
          </a:r>
          <a:endParaRPr sz="1000"/>
        </a:p>
      </xdr:txBody>
    </xdr:sp>
    <xdr:clientData fLocksWithSheet="0"/>
  </xdr:oneCellAnchor>
  <xdr:oneCellAnchor>
    <xdr:from>
      <xdr:col>13</xdr:col>
      <xdr:colOff>123825</xdr:colOff>
      <xdr:row>12</xdr:row>
      <xdr:rowOff>142875</xdr:rowOff>
    </xdr:from>
    <xdr:ext cx="2171700" cy="285750"/>
    <xdr:sp macro="" textlink="">
      <xdr:nvSpPr>
        <xdr:cNvPr id="52" name="Shape 52">
          <a:extLst>
            <a:ext uri="{FF2B5EF4-FFF2-40B4-BE49-F238E27FC236}">
              <a16:creationId xmlns:a16="http://schemas.microsoft.com/office/drawing/2014/main" id="{00000000-0008-0000-0000-000034000000}"/>
            </a:ext>
          </a:extLst>
        </xdr:cNvPr>
        <xdr:cNvSpPr txBox="1"/>
      </xdr:nvSpPr>
      <xdr:spPr>
        <a:xfrm>
          <a:off x="4260150" y="3641888"/>
          <a:ext cx="21717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Change of bank account</a:t>
          </a:r>
          <a:endParaRPr sz="1000"/>
        </a:p>
      </xdr:txBody>
    </xdr:sp>
    <xdr:clientData fLocksWithSheet="0"/>
  </xdr:oneCellAnchor>
  <xdr:oneCellAnchor>
    <xdr:from>
      <xdr:col>19</xdr:col>
      <xdr:colOff>57150</xdr:colOff>
      <xdr:row>12</xdr:row>
      <xdr:rowOff>133350</xdr:rowOff>
    </xdr:from>
    <xdr:ext cx="2200275" cy="285750"/>
    <xdr:sp macro="" textlink="">
      <xdr:nvSpPr>
        <xdr:cNvPr id="53" name="Shape 53">
          <a:extLst>
            <a:ext uri="{FF2B5EF4-FFF2-40B4-BE49-F238E27FC236}">
              <a16:creationId xmlns:a16="http://schemas.microsoft.com/office/drawing/2014/main" id="{00000000-0008-0000-0000-000035000000}"/>
            </a:ext>
          </a:extLst>
        </xdr:cNvPr>
        <xdr:cNvSpPr txBox="1"/>
      </xdr:nvSpPr>
      <xdr:spPr>
        <a:xfrm>
          <a:off x="4245863" y="3641888"/>
          <a:ext cx="220027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Change of address	</a:t>
          </a:r>
          <a:endParaRPr sz="1000"/>
        </a:p>
      </xdr:txBody>
    </xdr:sp>
    <xdr:clientData fLocksWithSheet="0"/>
  </xdr:oneCellAnchor>
  <xdr:oneCellAnchor>
    <xdr:from>
      <xdr:col>6</xdr:col>
      <xdr:colOff>238125</xdr:colOff>
      <xdr:row>13</xdr:row>
      <xdr:rowOff>114300</xdr:rowOff>
    </xdr:from>
    <xdr:ext cx="2028825" cy="285750"/>
    <xdr:sp macro="" textlink="">
      <xdr:nvSpPr>
        <xdr:cNvPr id="54" name="Shape 54">
          <a:extLst>
            <a:ext uri="{FF2B5EF4-FFF2-40B4-BE49-F238E27FC236}">
              <a16:creationId xmlns:a16="http://schemas.microsoft.com/office/drawing/2014/main" id="{00000000-0008-0000-0000-000036000000}"/>
            </a:ext>
          </a:extLst>
        </xdr:cNvPr>
        <xdr:cNvSpPr txBox="1"/>
      </xdr:nvSpPr>
      <xdr:spPr>
        <a:xfrm>
          <a:off x="4336350" y="3641888"/>
          <a:ext cx="20193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Non-regular employee      </a:t>
          </a:r>
          <a:endParaRPr sz="1000"/>
        </a:p>
      </xdr:txBody>
    </xdr:sp>
    <xdr:clientData fLocksWithSheet="0"/>
  </xdr:oneCellAnchor>
  <xdr:oneCellAnchor>
    <xdr:from>
      <xdr:col>13</xdr:col>
      <xdr:colOff>161925</xdr:colOff>
      <xdr:row>13</xdr:row>
      <xdr:rowOff>123825</xdr:rowOff>
    </xdr:from>
    <xdr:ext cx="1590675" cy="276225"/>
    <xdr:sp macro="" textlink="">
      <xdr:nvSpPr>
        <xdr:cNvPr id="55" name="Shape 55">
          <a:extLst>
            <a:ext uri="{FF2B5EF4-FFF2-40B4-BE49-F238E27FC236}">
              <a16:creationId xmlns:a16="http://schemas.microsoft.com/office/drawing/2014/main" id="{00000000-0008-0000-0000-000037000000}"/>
            </a:ext>
          </a:extLst>
        </xdr:cNvPr>
        <xdr:cNvSpPr txBox="1"/>
      </xdr:nvSpPr>
      <xdr:spPr>
        <a:xfrm>
          <a:off x="4550663" y="3646650"/>
          <a:ext cx="1590675"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Student  </a:t>
          </a:r>
          <a:endParaRPr sz="1000"/>
        </a:p>
      </xdr:txBody>
    </xdr:sp>
    <xdr:clientData fLocksWithSheet="0"/>
  </xdr:oneCellAnchor>
  <xdr:oneCellAnchor>
    <xdr:from>
      <xdr:col>6</xdr:col>
      <xdr:colOff>238125</xdr:colOff>
      <xdr:row>13</xdr:row>
      <xdr:rowOff>114300</xdr:rowOff>
    </xdr:from>
    <xdr:ext cx="2028825" cy="285750"/>
    <xdr:sp macro="" textlink="">
      <xdr:nvSpPr>
        <xdr:cNvPr id="56" name="Shape 56">
          <a:extLst>
            <a:ext uri="{FF2B5EF4-FFF2-40B4-BE49-F238E27FC236}">
              <a16:creationId xmlns:a16="http://schemas.microsoft.com/office/drawing/2014/main" id="{00000000-0008-0000-0000-000038000000}"/>
            </a:ext>
          </a:extLst>
        </xdr:cNvPr>
        <xdr:cNvSpPr txBox="1"/>
      </xdr:nvSpPr>
      <xdr:spPr>
        <a:xfrm>
          <a:off x="4336350" y="3641888"/>
          <a:ext cx="20193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Non-regular employee      </a:t>
          </a:r>
          <a:endParaRPr sz="1000"/>
        </a:p>
      </xdr:txBody>
    </xdr:sp>
    <xdr:clientData fLocksWithSheet="0"/>
  </xdr:oneCellAnchor>
  <xdr:oneCellAnchor>
    <xdr:from>
      <xdr:col>13</xdr:col>
      <xdr:colOff>161925</xdr:colOff>
      <xdr:row>13</xdr:row>
      <xdr:rowOff>123825</xdr:rowOff>
    </xdr:from>
    <xdr:ext cx="1590675" cy="276225"/>
    <xdr:sp macro="" textlink="">
      <xdr:nvSpPr>
        <xdr:cNvPr id="57" name="Shape 57">
          <a:extLst>
            <a:ext uri="{FF2B5EF4-FFF2-40B4-BE49-F238E27FC236}">
              <a16:creationId xmlns:a16="http://schemas.microsoft.com/office/drawing/2014/main" id="{00000000-0008-0000-0000-000039000000}"/>
            </a:ext>
          </a:extLst>
        </xdr:cNvPr>
        <xdr:cNvSpPr txBox="1"/>
      </xdr:nvSpPr>
      <xdr:spPr>
        <a:xfrm>
          <a:off x="4550663" y="3646650"/>
          <a:ext cx="1590675"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Student  </a:t>
          </a:r>
          <a:endParaRPr sz="10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809625</xdr:colOff>
      <xdr:row>0</xdr:row>
      <xdr:rowOff>247650</xdr:rowOff>
    </xdr:from>
    <xdr:ext cx="5953125" cy="285750"/>
    <xdr:sp macro="" textlink="">
      <xdr:nvSpPr>
        <xdr:cNvPr id="2" name="Shape 3">
          <a:extLst>
            <a:ext uri="{FF2B5EF4-FFF2-40B4-BE49-F238E27FC236}">
              <a16:creationId xmlns:a16="http://schemas.microsoft.com/office/drawing/2014/main" id="{073187A9-3DE1-42E4-95B9-763BDD18FD30}"/>
            </a:ext>
          </a:extLst>
        </xdr:cNvPr>
        <xdr:cNvSpPr txBox="1"/>
      </xdr:nvSpPr>
      <xdr:spPr>
        <a:xfrm>
          <a:off x="2066925" y="247650"/>
          <a:ext cx="5953125" cy="285750"/>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Bank Transfer Request Form (For Travel Expenses, Honorariums, and Reimbursements)</a:t>
          </a:r>
          <a:endParaRPr sz="1200" b="1"/>
        </a:p>
      </xdr:txBody>
    </xdr:sp>
    <xdr:clientData fLocksWithSheet="0"/>
  </xdr:oneCellAnchor>
  <xdr:oneCellAnchor>
    <xdr:from>
      <xdr:col>20</xdr:col>
      <xdr:colOff>104775</xdr:colOff>
      <xdr:row>3</xdr:row>
      <xdr:rowOff>28575</xdr:rowOff>
    </xdr:from>
    <xdr:ext cx="1495425" cy="381000"/>
    <xdr:sp macro="" textlink="">
      <xdr:nvSpPr>
        <xdr:cNvPr id="3" name="Shape 4">
          <a:extLst>
            <a:ext uri="{FF2B5EF4-FFF2-40B4-BE49-F238E27FC236}">
              <a16:creationId xmlns:a16="http://schemas.microsoft.com/office/drawing/2014/main" id="{D80F85FA-29EA-41E4-8712-2CD7B8B9059B}"/>
            </a:ext>
          </a:extLst>
        </xdr:cNvPr>
        <xdr:cNvSpPr txBox="1"/>
      </xdr:nvSpPr>
      <xdr:spPr>
        <a:xfrm>
          <a:off x="7543800" y="552450"/>
          <a:ext cx="1495425" cy="3810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Date (automatically filled)</a:t>
          </a:r>
          <a:endParaRPr sz="1000"/>
        </a:p>
      </xdr:txBody>
    </xdr:sp>
    <xdr:clientData fLocksWithSheet="0"/>
  </xdr:oneCellAnchor>
  <xdr:oneCellAnchor>
    <xdr:from>
      <xdr:col>0</xdr:col>
      <xdr:colOff>0</xdr:colOff>
      <xdr:row>4</xdr:row>
      <xdr:rowOff>180975</xdr:rowOff>
    </xdr:from>
    <xdr:ext cx="5276850" cy="257175"/>
    <xdr:sp macro="" textlink="">
      <xdr:nvSpPr>
        <xdr:cNvPr id="4" name="Shape 5">
          <a:extLst>
            <a:ext uri="{FF2B5EF4-FFF2-40B4-BE49-F238E27FC236}">
              <a16:creationId xmlns:a16="http://schemas.microsoft.com/office/drawing/2014/main" id="{CAA97B26-29D5-40FB-B12E-A0D148C8E327}"/>
            </a:ext>
          </a:extLst>
        </xdr:cNvPr>
        <xdr:cNvSpPr txBox="1"/>
      </xdr:nvSpPr>
      <xdr:spPr>
        <a:xfrm>
          <a:off x="0" y="771525"/>
          <a:ext cx="5276850"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TO: National University Corporation Tokyo Institute of Technology</a:t>
          </a:r>
          <a:endParaRPr sz="1000"/>
        </a:p>
      </xdr:txBody>
    </xdr:sp>
    <xdr:clientData fLocksWithSheet="0"/>
  </xdr:oneCellAnchor>
  <xdr:oneCellAnchor>
    <xdr:from>
      <xdr:col>1</xdr:col>
      <xdr:colOff>38100</xdr:colOff>
      <xdr:row>11</xdr:row>
      <xdr:rowOff>247650</xdr:rowOff>
    </xdr:from>
    <xdr:ext cx="1038225" cy="571500"/>
    <xdr:sp macro="" textlink="">
      <xdr:nvSpPr>
        <xdr:cNvPr id="5" name="Shape 6">
          <a:extLst>
            <a:ext uri="{FF2B5EF4-FFF2-40B4-BE49-F238E27FC236}">
              <a16:creationId xmlns:a16="http://schemas.microsoft.com/office/drawing/2014/main" id="{32216B02-6ED7-40E3-8DE1-60552FC2B150}"/>
            </a:ext>
          </a:extLst>
        </xdr:cNvPr>
        <xdr:cNvSpPr txBox="1"/>
      </xdr:nvSpPr>
      <xdr:spPr>
        <a:xfrm>
          <a:off x="1295400" y="2362200"/>
          <a:ext cx="1038225" cy="571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Request</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type</a:t>
          </a:r>
          <a:endParaRPr sz="1000"/>
        </a:p>
      </xdr:txBody>
    </xdr:sp>
    <xdr:clientData fLocksWithSheet="0"/>
  </xdr:oneCellAnchor>
  <xdr:oneCellAnchor>
    <xdr:from>
      <xdr:col>2</xdr:col>
      <xdr:colOff>66675</xdr:colOff>
      <xdr:row>12</xdr:row>
      <xdr:rowOff>142875</xdr:rowOff>
    </xdr:from>
    <xdr:ext cx="1724025" cy="247650"/>
    <xdr:sp macro="" textlink="">
      <xdr:nvSpPr>
        <xdr:cNvPr id="6" name="Shape 7">
          <a:extLst>
            <a:ext uri="{FF2B5EF4-FFF2-40B4-BE49-F238E27FC236}">
              <a16:creationId xmlns:a16="http://schemas.microsoft.com/office/drawing/2014/main" id="{8708AE1A-1537-4EB1-A198-0641D1D8811B}"/>
            </a:ext>
          </a:extLst>
        </xdr:cNvPr>
        <xdr:cNvSpPr txBox="1"/>
      </xdr:nvSpPr>
      <xdr:spPr>
        <a:xfrm>
          <a:off x="2190750" y="2514600"/>
          <a:ext cx="1724025"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New registration</a:t>
          </a:r>
          <a:endParaRPr sz="1000"/>
        </a:p>
      </xdr:txBody>
    </xdr:sp>
    <xdr:clientData fLocksWithSheet="0"/>
  </xdr:oneCellAnchor>
  <xdr:oneCellAnchor>
    <xdr:from>
      <xdr:col>1</xdr:col>
      <xdr:colOff>38100</xdr:colOff>
      <xdr:row>12</xdr:row>
      <xdr:rowOff>361950</xdr:rowOff>
    </xdr:from>
    <xdr:ext cx="904875" cy="514350"/>
    <xdr:sp macro="" textlink="">
      <xdr:nvSpPr>
        <xdr:cNvPr id="7" name="Shape 8">
          <a:extLst>
            <a:ext uri="{FF2B5EF4-FFF2-40B4-BE49-F238E27FC236}">
              <a16:creationId xmlns:a16="http://schemas.microsoft.com/office/drawing/2014/main" id="{3210B187-ECA7-4C5D-B7E1-89ED3A30464B}"/>
            </a:ext>
          </a:extLst>
        </xdr:cNvPr>
        <xdr:cNvSpPr txBox="1"/>
      </xdr:nvSpPr>
      <xdr:spPr>
        <a:xfrm>
          <a:off x="1295400" y="2733675"/>
          <a:ext cx="904875" cy="5143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Employment</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status</a:t>
          </a:r>
          <a:endParaRPr sz="1000"/>
        </a:p>
      </xdr:txBody>
    </xdr:sp>
    <xdr:clientData fLocksWithSheet="0"/>
  </xdr:oneCellAnchor>
  <xdr:oneCellAnchor>
    <xdr:from>
      <xdr:col>0</xdr:col>
      <xdr:colOff>600075</xdr:colOff>
      <xdr:row>17</xdr:row>
      <xdr:rowOff>19050</xdr:rowOff>
    </xdr:from>
    <xdr:ext cx="1524000" cy="400050"/>
    <xdr:sp macro="" textlink="">
      <xdr:nvSpPr>
        <xdr:cNvPr id="8" name="Shape 9">
          <a:extLst>
            <a:ext uri="{FF2B5EF4-FFF2-40B4-BE49-F238E27FC236}">
              <a16:creationId xmlns:a16="http://schemas.microsoft.com/office/drawing/2014/main" id="{D90AA00B-4175-48E4-A4C7-C69EF141B035}"/>
            </a:ext>
          </a:extLst>
        </xdr:cNvPr>
        <xdr:cNvSpPr txBox="1"/>
      </xdr:nvSpPr>
      <xdr:spPr>
        <a:xfrm>
          <a:off x="600075" y="4210050"/>
          <a:ext cx="152400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Home address</a:t>
          </a:r>
          <a:endParaRPr sz="1000"/>
        </a:p>
      </xdr:txBody>
    </xdr:sp>
    <xdr:clientData fLocksWithSheet="0"/>
  </xdr:oneCellAnchor>
  <xdr:oneCellAnchor>
    <xdr:from>
      <xdr:col>1</xdr:col>
      <xdr:colOff>295275</xdr:colOff>
      <xdr:row>16</xdr:row>
      <xdr:rowOff>304800</xdr:rowOff>
    </xdr:from>
    <xdr:ext cx="590550" cy="428625"/>
    <xdr:sp macro="" textlink="">
      <xdr:nvSpPr>
        <xdr:cNvPr id="9" name="Shape 10">
          <a:extLst>
            <a:ext uri="{FF2B5EF4-FFF2-40B4-BE49-F238E27FC236}">
              <a16:creationId xmlns:a16="http://schemas.microsoft.com/office/drawing/2014/main" id="{AA989ADE-BD23-442A-889E-38AD557EC5EB}"/>
            </a:ext>
          </a:extLst>
        </xdr:cNvPr>
        <xdr:cNvSpPr txBox="1"/>
      </xdr:nvSpPr>
      <xdr:spPr>
        <a:xfrm>
          <a:off x="1552575" y="4143375"/>
          <a:ext cx="590550" cy="4286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Zip code</a:t>
          </a:r>
          <a:endParaRPr sz="1000"/>
        </a:p>
      </xdr:txBody>
    </xdr:sp>
    <xdr:clientData fLocksWithSheet="0"/>
  </xdr:oneCellAnchor>
  <xdr:oneCellAnchor>
    <xdr:from>
      <xdr:col>11</xdr:col>
      <xdr:colOff>276225</xdr:colOff>
      <xdr:row>19</xdr:row>
      <xdr:rowOff>133350</xdr:rowOff>
    </xdr:from>
    <xdr:ext cx="1524000" cy="295275"/>
    <xdr:sp macro="" textlink="">
      <xdr:nvSpPr>
        <xdr:cNvPr id="10" name="Shape 11">
          <a:extLst>
            <a:ext uri="{FF2B5EF4-FFF2-40B4-BE49-F238E27FC236}">
              <a16:creationId xmlns:a16="http://schemas.microsoft.com/office/drawing/2014/main" id="{73D7DCB5-8549-44B6-B78D-C1C0627A1E6B}"/>
            </a:ext>
          </a:extLst>
        </xdr:cNvPr>
        <xdr:cNvSpPr txBox="1"/>
      </xdr:nvSpPr>
      <xdr:spPr>
        <a:xfrm>
          <a:off x="5057775" y="4972050"/>
          <a:ext cx="1524000"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Telephone number</a:t>
          </a:r>
          <a:endParaRPr sz="1000"/>
        </a:p>
      </xdr:txBody>
    </xdr:sp>
    <xdr:clientData fLocksWithSheet="0"/>
  </xdr:oneCellAnchor>
  <xdr:oneCellAnchor>
    <xdr:from>
      <xdr:col>0</xdr:col>
      <xdr:colOff>1247775</xdr:colOff>
      <xdr:row>19</xdr:row>
      <xdr:rowOff>66675</xdr:rowOff>
    </xdr:from>
    <xdr:ext cx="971550" cy="381000"/>
    <xdr:sp macro="" textlink="">
      <xdr:nvSpPr>
        <xdr:cNvPr id="11" name="Shape 12">
          <a:extLst>
            <a:ext uri="{FF2B5EF4-FFF2-40B4-BE49-F238E27FC236}">
              <a16:creationId xmlns:a16="http://schemas.microsoft.com/office/drawing/2014/main" id="{4A6DFD60-A48E-4F4F-A188-C6BBD9070698}"/>
            </a:ext>
          </a:extLst>
        </xdr:cNvPr>
        <xdr:cNvSpPr txBox="1"/>
      </xdr:nvSpPr>
      <xdr:spPr>
        <a:xfrm>
          <a:off x="1247775" y="4905375"/>
          <a:ext cx="971550" cy="3810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Staff ID number</a:t>
          </a:r>
          <a:endParaRPr sz="1000"/>
        </a:p>
      </xdr:txBody>
    </xdr:sp>
    <xdr:clientData fLocksWithSheet="0"/>
  </xdr:oneCellAnchor>
  <xdr:oneCellAnchor>
    <xdr:from>
      <xdr:col>11</xdr:col>
      <xdr:colOff>133350</xdr:colOff>
      <xdr:row>20</xdr:row>
      <xdr:rowOff>133350</xdr:rowOff>
    </xdr:from>
    <xdr:ext cx="1666875" cy="304800"/>
    <xdr:sp macro="" textlink="">
      <xdr:nvSpPr>
        <xdr:cNvPr id="12" name="Shape 13">
          <a:extLst>
            <a:ext uri="{FF2B5EF4-FFF2-40B4-BE49-F238E27FC236}">
              <a16:creationId xmlns:a16="http://schemas.microsoft.com/office/drawing/2014/main" id="{067708B9-4505-45F5-BCE6-17FDE406C37B}"/>
            </a:ext>
          </a:extLst>
        </xdr:cNvPr>
        <xdr:cNvSpPr txBox="1"/>
      </xdr:nvSpPr>
      <xdr:spPr>
        <a:xfrm>
          <a:off x="4914900" y="5353050"/>
          <a:ext cx="16668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Old ID number (for students)</a:t>
          </a:r>
          <a:endParaRPr sz="1000"/>
        </a:p>
      </xdr:txBody>
    </xdr:sp>
    <xdr:clientData fLocksWithSheet="0"/>
  </xdr:oneCellAnchor>
  <xdr:oneCellAnchor>
    <xdr:from>
      <xdr:col>0</xdr:col>
      <xdr:colOff>0</xdr:colOff>
      <xdr:row>21</xdr:row>
      <xdr:rowOff>133350</xdr:rowOff>
    </xdr:from>
    <xdr:ext cx="2152650" cy="476250"/>
    <xdr:sp macro="" textlink="">
      <xdr:nvSpPr>
        <xdr:cNvPr id="13" name="Shape 14">
          <a:extLst>
            <a:ext uri="{FF2B5EF4-FFF2-40B4-BE49-F238E27FC236}">
              <a16:creationId xmlns:a16="http://schemas.microsoft.com/office/drawing/2014/main" id="{3087A5A2-08BC-495E-887B-54EC92F33356}"/>
            </a:ext>
          </a:extLst>
        </xdr:cNvPr>
        <xdr:cNvSpPr txBox="1"/>
      </xdr:nvSpPr>
      <xdr:spPr>
        <a:xfrm>
          <a:off x="0" y="5734050"/>
          <a:ext cx="2152650" cy="4762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Date of birth (Write the year in 4 digits)	</a:t>
          </a:r>
          <a:endParaRPr sz="1000"/>
        </a:p>
      </xdr:txBody>
    </xdr:sp>
    <xdr:clientData fLocksWithSheet="0"/>
  </xdr:oneCellAnchor>
  <xdr:oneCellAnchor>
    <xdr:from>
      <xdr:col>13</xdr:col>
      <xdr:colOff>38100</xdr:colOff>
      <xdr:row>21</xdr:row>
      <xdr:rowOff>57150</xdr:rowOff>
    </xdr:from>
    <xdr:ext cx="2181225" cy="266700"/>
    <xdr:sp macro="" textlink="">
      <xdr:nvSpPr>
        <xdr:cNvPr id="14" name="Shape 15">
          <a:extLst>
            <a:ext uri="{FF2B5EF4-FFF2-40B4-BE49-F238E27FC236}">
              <a16:creationId xmlns:a16="http://schemas.microsoft.com/office/drawing/2014/main" id="{BF9E6F5B-8B06-4771-996C-1FBECD21BD6A}"/>
            </a:ext>
          </a:extLst>
        </xdr:cNvPr>
        <xdr:cNvSpPr txBox="1"/>
      </xdr:nvSpPr>
      <xdr:spPr>
        <a:xfrm>
          <a:off x="5410200" y="5657850"/>
          <a:ext cx="2181225"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YYYY/MM/DD</a:t>
          </a:r>
          <a:endParaRPr sz="1000"/>
        </a:p>
      </xdr:txBody>
    </xdr:sp>
    <xdr:clientData fLocksWithSheet="0"/>
  </xdr:oneCellAnchor>
  <xdr:oneCellAnchor>
    <xdr:from>
      <xdr:col>0</xdr:col>
      <xdr:colOff>0</xdr:colOff>
      <xdr:row>7</xdr:row>
      <xdr:rowOff>114300</xdr:rowOff>
    </xdr:from>
    <xdr:ext cx="8220075" cy="361950"/>
    <xdr:sp macro="" textlink="">
      <xdr:nvSpPr>
        <xdr:cNvPr id="15" name="Shape 16">
          <a:extLst>
            <a:ext uri="{FF2B5EF4-FFF2-40B4-BE49-F238E27FC236}">
              <a16:creationId xmlns:a16="http://schemas.microsoft.com/office/drawing/2014/main" id="{687B4D8F-3075-4C47-94DB-9397BEF0A7C4}"/>
            </a:ext>
          </a:extLst>
        </xdr:cNvPr>
        <xdr:cNvSpPr txBox="1"/>
      </xdr:nvSpPr>
      <xdr:spPr>
        <a:xfrm>
          <a:off x="0" y="1438275"/>
          <a:ext cx="822007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I request that payment from Tokyo Institute of Technology for travel expenses, honorariums, or reimbursement be made to the bank  account below.</a:t>
          </a:r>
          <a:endParaRPr sz="1000"/>
        </a:p>
      </xdr:txBody>
    </xdr:sp>
    <xdr:clientData fLocksWithSheet="0"/>
  </xdr:oneCellAnchor>
  <xdr:oneCellAnchor>
    <xdr:from>
      <xdr:col>0</xdr:col>
      <xdr:colOff>142875</xdr:colOff>
      <xdr:row>45</xdr:row>
      <xdr:rowOff>76200</xdr:rowOff>
    </xdr:from>
    <xdr:ext cx="2990850" cy="285750"/>
    <xdr:sp macro="" textlink="">
      <xdr:nvSpPr>
        <xdr:cNvPr id="16" name="Shape 17">
          <a:extLst>
            <a:ext uri="{FF2B5EF4-FFF2-40B4-BE49-F238E27FC236}">
              <a16:creationId xmlns:a16="http://schemas.microsoft.com/office/drawing/2014/main" id="{C4B06F79-2814-415F-83F4-F97BD444B58B}"/>
            </a:ext>
          </a:extLst>
        </xdr:cNvPr>
        <xdr:cNvSpPr txBox="1"/>
      </xdr:nvSpPr>
      <xdr:spPr>
        <a:xfrm>
          <a:off x="142875" y="15782925"/>
          <a:ext cx="2990850" cy="285750"/>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SzPts val="1000"/>
            <a:buFont typeface="Arial"/>
            <a:buNone/>
          </a:pPr>
          <a:r>
            <a:rPr lang="en-US" sz="1000">
              <a:solidFill>
                <a:schemeClr val="dk1"/>
              </a:solidFill>
              <a:latin typeface="Calibri"/>
              <a:ea typeface="Calibri"/>
              <a:cs typeface="Calibri"/>
              <a:sym typeface="Calibri"/>
            </a:rPr>
            <a:t>Payee code (filled in by the designated</a:t>
          </a:r>
          <a:r>
            <a:rPr lang="en-US" sz="1100">
              <a:solidFill>
                <a:schemeClr val="dk1"/>
              </a:solidFill>
              <a:latin typeface="Calibri"/>
              <a:ea typeface="Calibri"/>
              <a:cs typeface="Calibri"/>
              <a:sym typeface="Calibri"/>
            </a:rPr>
            <a:t> </a:t>
          </a:r>
          <a:r>
            <a:rPr lang="en-US" sz="1000">
              <a:solidFill>
                <a:schemeClr val="dk1"/>
              </a:solidFill>
              <a:latin typeface="Calibri"/>
              <a:ea typeface="Calibri"/>
              <a:cs typeface="Calibri"/>
              <a:sym typeface="Calibri"/>
            </a:rPr>
            <a:t>Budget</a:t>
          </a:r>
          <a:r>
            <a:rPr lang="en-US" sz="1100">
              <a:solidFill>
                <a:schemeClr val="dk1"/>
              </a:solidFill>
              <a:latin typeface="Calibri"/>
              <a:ea typeface="Calibri"/>
              <a:cs typeface="Calibri"/>
              <a:sym typeface="Calibri"/>
            </a:rPr>
            <a:t> </a:t>
          </a:r>
          <a:r>
            <a:rPr lang="en-US" sz="1000">
              <a:solidFill>
                <a:schemeClr val="dk1"/>
              </a:solidFill>
              <a:latin typeface="Calibri"/>
              <a:ea typeface="Calibri"/>
              <a:cs typeface="Calibri"/>
              <a:sym typeface="Calibri"/>
            </a:rPr>
            <a:t>division</a:t>
          </a:r>
          <a:r>
            <a:rPr lang="en-US" sz="1100">
              <a:solidFill>
                <a:schemeClr val="dk1"/>
              </a:solidFill>
              <a:latin typeface="Calibri"/>
              <a:ea typeface="Calibri"/>
              <a:cs typeface="Calibri"/>
              <a:sym typeface="Calibri"/>
            </a:rPr>
            <a:t>)</a:t>
          </a:r>
          <a:endParaRPr sz="1000"/>
        </a:p>
      </xdr:txBody>
    </xdr:sp>
    <xdr:clientData fLocksWithSheet="0"/>
  </xdr:oneCellAnchor>
  <xdr:oneCellAnchor>
    <xdr:from>
      <xdr:col>0</xdr:col>
      <xdr:colOff>0</xdr:colOff>
      <xdr:row>26</xdr:row>
      <xdr:rowOff>190500</xdr:rowOff>
    </xdr:from>
    <xdr:ext cx="1552575" cy="333375"/>
    <xdr:sp macro="" textlink="">
      <xdr:nvSpPr>
        <xdr:cNvPr id="17" name="Shape 18">
          <a:extLst>
            <a:ext uri="{FF2B5EF4-FFF2-40B4-BE49-F238E27FC236}">
              <a16:creationId xmlns:a16="http://schemas.microsoft.com/office/drawing/2014/main" id="{769158DE-1A1D-41AD-84FC-CB68C5ADCDCF}"/>
            </a:ext>
          </a:extLst>
        </xdr:cNvPr>
        <xdr:cNvSpPr txBox="1"/>
      </xdr:nvSpPr>
      <xdr:spPr>
        <a:xfrm>
          <a:off x="0" y="7705725"/>
          <a:ext cx="1552575" cy="333375"/>
        </a:xfrm>
        <a:prstGeom prst="rect">
          <a:avLst/>
        </a:prstGeom>
        <a:noFill/>
        <a:ln>
          <a:noFill/>
        </a:ln>
      </xdr:spPr>
      <xdr:txBody>
        <a:bodyPr spcFirstLastPara="1" wrap="square" lIns="91425" tIns="45700" rIns="91425" bIns="45700" anchor="t" anchorCtr="0">
          <a:noAutofit/>
        </a:bodyPr>
        <a:lstStyle/>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Bank account information</a:t>
          </a:r>
          <a:endParaRPr sz="900"/>
        </a:p>
      </xdr:txBody>
    </xdr:sp>
    <xdr:clientData fLocksWithSheet="0"/>
  </xdr:oneCellAnchor>
  <xdr:oneCellAnchor>
    <xdr:from>
      <xdr:col>0</xdr:col>
      <xdr:colOff>1304925</xdr:colOff>
      <xdr:row>25</xdr:row>
      <xdr:rowOff>95250</xdr:rowOff>
    </xdr:from>
    <xdr:ext cx="1457325" cy="504825"/>
    <xdr:sp macro="" textlink="">
      <xdr:nvSpPr>
        <xdr:cNvPr id="18" name="Shape 19">
          <a:extLst>
            <a:ext uri="{FF2B5EF4-FFF2-40B4-BE49-F238E27FC236}">
              <a16:creationId xmlns:a16="http://schemas.microsoft.com/office/drawing/2014/main" id="{5CD5CCC7-9236-4922-AFE7-92978754C1E5}"/>
            </a:ext>
          </a:extLst>
        </xdr:cNvPr>
        <xdr:cNvSpPr txBox="1"/>
      </xdr:nvSpPr>
      <xdr:spPr>
        <a:xfrm>
          <a:off x="1257300" y="7105650"/>
          <a:ext cx="1457325" cy="50482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900">
              <a:solidFill>
                <a:schemeClr val="dk1"/>
              </a:solidFill>
              <a:latin typeface="Calibri"/>
              <a:ea typeface="Calibri"/>
              <a:cs typeface="Calibri"/>
              <a:sym typeface="Calibri"/>
            </a:rPr>
            <a:t>Account name</a:t>
          </a:r>
          <a:endParaRPr sz="1400"/>
        </a:p>
        <a:p>
          <a:pPr marL="0" lvl="0" indent="0" algn="ctr" rtl="0">
            <a:spcBef>
              <a:spcPts val="0"/>
            </a:spcBef>
            <a:spcAft>
              <a:spcPts val="0"/>
            </a:spcAft>
            <a:buNone/>
          </a:pPr>
          <a:r>
            <a:rPr lang="en-US" sz="900">
              <a:solidFill>
                <a:schemeClr val="dk1"/>
              </a:solidFill>
              <a:latin typeface="Calibri"/>
              <a:ea typeface="Calibri"/>
              <a:cs typeface="Calibri"/>
              <a:sym typeface="Calibri"/>
            </a:rPr>
            <a:t>(katakana or Roman letters)</a:t>
          </a:r>
          <a:endParaRPr sz="900"/>
        </a:p>
      </xdr:txBody>
    </xdr:sp>
    <xdr:clientData fLocksWithSheet="0"/>
  </xdr:oneCellAnchor>
  <xdr:oneCellAnchor>
    <xdr:from>
      <xdr:col>1</xdr:col>
      <xdr:colOff>390525</xdr:colOff>
      <xdr:row>27</xdr:row>
      <xdr:rowOff>0</xdr:rowOff>
    </xdr:from>
    <xdr:ext cx="1200150" cy="228600"/>
    <xdr:sp macro="" textlink="">
      <xdr:nvSpPr>
        <xdr:cNvPr id="19" name="Shape 20">
          <a:extLst>
            <a:ext uri="{FF2B5EF4-FFF2-40B4-BE49-F238E27FC236}">
              <a16:creationId xmlns:a16="http://schemas.microsoft.com/office/drawing/2014/main" id="{A08D90EC-DA60-442D-A864-B0FD584C80E1}"/>
            </a:ext>
          </a:extLst>
        </xdr:cNvPr>
        <xdr:cNvSpPr txBox="1"/>
      </xdr:nvSpPr>
      <xdr:spPr>
        <a:xfrm>
          <a:off x="1647825" y="7772400"/>
          <a:ext cx="1200150" cy="228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Bank name</a:t>
          </a:r>
          <a:endParaRPr sz="1400"/>
        </a:p>
      </xdr:txBody>
    </xdr:sp>
    <xdr:clientData fLocksWithSheet="0"/>
  </xdr:oneCellAnchor>
  <xdr:oneCellAnchor>
    <xdr:from>
      <xdr:col>1</xdr:col>
      <xdr:colOff>361950</xdr:colOff>
      <xdr:row>28</xdr:row>
      <xdr:rowOff>228600</xdr:rowOff>
    </xdr:from>
    <xdr:ext cx="1114425" cy="400050"/>
    <xdr:sp macro="" textlink="">
      <xdr:nvSpPr>
        <xdr:cNvPr id="20" name="Shape 21">
          <a:extLst>
            <a:ext uri="{FF2B5EF4-FFF2-40B4-BE49-F238E27FC236}">
              <a16:creationId xmlns:a16="http://schemas.microsoft.com/office/drawing/2014/main" id="{168F70AB-384E-4B24-86C5-75CAD3B0FAAE}"/>
            </a:ext>
          </a:extLst>
        </xdr:cNvPr>
        <xdr:cNvSpPr txBox="1"/>
      </xdr:nvSpPr>
      <xdr:spPr>
        <a:xfrm>
          <a:off x="1619250" y="8229600"/>
          <a:ext cx="1114425"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Type of account</a:t>
          </a:r>
          <a:endParaRPr sz="1000"/>
        </a:p>
      </xdr:txBody>
    </xdr:sp>
    <xdr:clientData fLocksWithSheet="0"/>
  </xdr:oneCellAnchor>
  <xdr:oneCellAnchor>
    <xdr:from>
      <xdr:col>5</xdr:col>
      <xdr:colOff>180975</xdr:colOff>
      <xdr:row>28</xdr:row>
      <xdr:rowOff>228600</xdr:rowOff>
    </xdr:from>
    <xdr:ext cx="1447800" cy="295275"/>
    <xdr:sp macro="" textlink="">
      <xdr:nvSpPr>
        <xdr:cNvPr id="21" name="Shape 22">
          <a:extLst>
            <a:ext uri="{FF2B5EF4-FFF2-40B4-BE49-F238E27FC236}">
              <a16:creationId xmlns:a16="http://schemas.microsoft.com/office/drawing/2014/main" id="{44E27DF4-09B2-4E02-8086-6EEA7E63BE30}"/>
            </a:ext>
          </a:extLst>
        </xdr:cNvPr>
        <xdr:cNvSpPr txBox="1"/>
      </xdr:nvSpPr>
      <xdr:spPr>
        <a:xfrm>
          <a:off x="3190875" y="8229600"/>
          <a:ext cx="1447800"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Savings account</a:t>
          </a:r>
          <a:endParaRPr sz="1000"/>
        </a:p>
      </xdr:txBody>
    </xdr:sp>
    <xdr:clientData fLocksWithSheet="0"/>
  </xdr:oneCellAnchor>
  <xdr:oneCellAnchor>
    <xdr:from>
      <xdr:col>12</xdr:col>
      <xdr:colOff>9525</xdr:colOff>
      <xdr:row>28</xdr:row>
      <xdr:rowOff>228600</xdr:rowOff>
    </xdr:from>
    <xdr:ext cx="1581150" cy="266700"/>
    <xdr:sp macro="" textlink="">
      <xdr:nvSpPr>
        <xdr:cNvPr id="22" name="Shape 23">
          <a:extLst>
            <a:ext uri="{FF2B5EF4-FFF2-40B4-BE49-F238E27FC236}">
              <a16:creationId xmlns:a16="http://schemas.microsoft.com/office/drawing/2014/main" id="{659C649D-DCA7-42A0-AB8E-CAD9C8DB316E}"/>
            </a:ext>
          </a:extLst>
        </xdr:cNvPr>
        <xdr:cNvSpPr txBox="1"/>
      </xdr:nvSpPr>
      <xdr:spPr>
        <a:xfrm>
          <a:off x="5086350" y="8229600"/>
          <a:ext cx="158115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Checking account</a:t>
          </a:r>
          <a:endParaRPr sz="1000"/>
        </a:p>
      </xdr:txBody>
    </xdr:sp>
    <xdr:clientData fLocksWithSheet="0"/>
  </xdr:oneCellAnchor>
  <xdr:oneCellAnchor>
    <xdr:from>
      <xdr:col>20</xdr:col>
      <xdr:colOff>142875</xdr:colOff>
      <xdr:row>28</xdr:row>
      <xdr:rowOff>238125</xdr:rowOff>
    </xdr:from>
    <xdr:ext cx="847725" cy="266700"/>
    <xdr:sp macro="" textlink="">
      <xdr:nvSpPr>
        <xdr:cNvPr id="23" name="Shape 24">
          <a:extLst>
            <a:ext uri="{FF2B5EF4-FFF2-40B4-BE49-F238E27FC236}">
              <a16:creationId xmlns:a16="http://schemas.microsoft.com/office/drawing/2014/main" id="{93333614-74FD-4CAE-9137-1BFAAB41EFEE}"/>
            </a:ext>
          </a:extLst>
        </xdr:cNvPr>
        <xdr:cNvSpPr txBox="1"/>
      </xdr:nvSpPr>
      <xdr:spPr>
        <a:xfrm>
          <a:off x="7581900" y="8239125"/>
          <a:ext cx="847725"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Other</a:t>
          </a:r>
          <a:endParaRPr sz="1000"/>
        </a:p>
      </xdr:txBody>
    </xdr:sp>
    <xdr:clientData fLocksWithSheet="0"/>
  </xdr:oneCellAnchor>
  <xdr:oneCellAnchor>
    <xdr:from>
      <xdr:col>1</xdr:col>
      <xdr:colOff>152400</xdr:colOff>
      <xdr:row>29</xdr:row>
      <xdr:rowOff>142875</xdr:rowOff>
    </xdr:from>
    <xdr:ext cx="1162050" cy="476250"/>
    <xdr:sp macro="" textlink="">
      <xdr:nvSpPr>
        <xdr:cNvPr id="24" name="Shape 25">
          <a:extLst>
            <a:ext uri="{FF2B5EF4-FFF2-40B4-BE49-F238E27FC236}">
              <a16:creationId xmlns:a16="http://schemas.microsoft.com/office/drawing/2014/main" id="{F9AB896C-8698-4F45-9F09-52B538882659}"/>
            </a:ext>
          </a:extLst>
        </xdr:cNvPr>
        <xdr:cNvSpPr txBox="1"/>
      </xdr:nvSpPr>
      <xdr:spPr>
        <a:xfrm>
          <a:off x="1409700" y="8591550"/>
          <a:ext cx="11620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a:solidFill>
                <a:schemeClr val="dk1"/>
              </a:solidFill>
              <a:latin typeface="Calibri"/>
              <a:ea typeface="Calibri"/>
              <a:cs typeface="Calibri"/>
              <a:sym typeface="Calibri"/>
            </a:rPr>
            <a:t>Account number </a:t>
          </a:r>
          <a:endParaRPr sz="1400"/>
        </a:p>
        <a:p>
          <a:pPr marL="0" lvl="0" indent="0" algn="ctr" rtl="0">
            <a:spcBef>
              <a:spcPts val="0"/>
            </a:spcBef>
            <a:spcAft>
              <a:spcPts val="0"/>
            </a:spcAft>
            <a:buNone/>
          </a:pPr>
          <a:r>
            <a:rPr lang="en-US" sz="900">
              <a:solidFill>
                <a:schemeClr val="dk1"/>
              </a:solidFill>
              <a:latin typeface="Calibri"/>
              <a:ea typeface="Calibri"/>
              <a:cs typeface="Calibri"/>
              <a:sym typeface="Calibri"/>
            </a:rPr>
            <a:t>(right-aligned)</a:t>
          </a:r>
          <a:endParaRPr sz="900"/>
        </a:p>
      </xdr:txBody>
    </xdr:sp>
    <xdr:clientData fLocksWithSheet="0"/>
  </xdr:oneCellAnchor>
  <xdr:oneCellAnchor>
    <xdr:from>
      <xdr:col>0</xdr:col>
      <xdr:colOff>514350</xdr:colOff>
      <xdr:row>34</xdr:row>
      <xdr:rowOff>57150</xdr:rowOff>
    </xdr:from>
    <xdr:ext cx="1647825" cy="390525"/>
    <xdr:sp macro="" textlink="">
      <xdr:nvSpPr>
        <xdr:cNvPr id="25" name="Shape 26">
          <a:extLst>
            <a:ext uri="{FF2B5EF4-FFF2-40B4-BE49-F238E27FC236}">
              <a16:creationId xmlns:a16="http://schemas.microsoft.com/office/drawing/2014/main" id="{60218B41-E183-4986-8CE2-1BC9AAD4EB1F}"/>
            </a:ext>
          </a:extLst>
        </xdr:cNvPr>
        <xdr:cNvSpPr txBox="1"/>
      </xdr:nvSpPr>
      <xdr:spPr>
        <a:xfrm>
          <a:off x="514350" y="11449050"/>
          <a:ext cx="1647825" cy="390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Contact information </a:t>
          </a:r>
          <a:endParaRPr sz="1000"/>
        </a:p>
      </xdr:txBody>
    </xdr:sp>
    <xdr:clientData fLocksWithSheet="0"/>
  </xdr:oneCellAnchor>
  <xdr:oneCellAnchor>
    <xdr:from>
      <xdr:col>5</xdr:col>
      <xdr:colOff>219075</xdr:colOff>
      <xdr:row>33</xdr:row>
      <xdr:rowOff>76200</xdr:rowOff>
    </xdr:from>
    <xdr:ext cx="781050" cy="400050"/>
    <xdr:sp macro="" textlink="">
      <xdr:nvSpPr>
        <xdr:cNvPr id="26" name="Shape 27">
          <a:extLst>
            <a:ext uri="{FF2B5EF4-FFF2-40B4-BE49-F238E27FC236}">
              <a16:creationId xmlns:a16="http://schemas.microsoft.com/office/drawing/2014/main" id="{AF73CA64-259C-46E6-8999-807BB2EB3256}"/>
            </a:ext>
          </a:extLst>
        </xdr:cNvPr>
        <xdr:cNvSpPr txBox="1"/>
      </xdr:nvSpPr>
      <xdr:spPr>
        <a:xfrm>
          <a:off x="3228975" y="11077575"/>
          <a:ext cx="7810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Affiliation</a:t>
          </a:r>
          <a:endParaRPr sz="1000"/>
        </a:p>
      </xdr:txBody>
    </xdr:sp>
    <xdr:clientData fLocksWithSheet="0"/>
  </xdr:oneCellAnchor>
  <xdr:oneCellAnchor>
    <xdr:from>
      <xdr:col>16</xdr:col>
      <xdr:colOff>285750</xdr:colOff>
      <xdr:row>33</xdr:row>
      <xdr:rowOff>85725</xdr:rowOff>
    </xdr:from>
    <xdr:ext cx="1162050" cy="419100"/>
    <xdr:sp macro="" textlink="">
      <xdr:nvSpPr>
        <xdr:cNvPr id="27" name="Shape 28">
          <a:extLst>
            <a:ext uri="{FF2B5EF4-FFF2-40B4-BE49-F238E27FC236}">
              <a16:creationId xmlns:a16="http://schemas.microsoft.com/office/drawing/2014/main" id="{AEAED3C6-31F3-47B9-9728-3C6EFF426372}"/>
            </a:ext>
          </a:extLst>
        </xdr:cNvPr>
        <xdr:cNvSpPr txBox="1"/>
      </xdr:nvSpPr>
      <xdr:spPr>
        <a:xfrm>
          <a:off x="6543675" y="11087100"/>
          <a:ext cx="1162050" cy="419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Contact person</a:t>
          </a:r>
          <a:endParaRPr sz="1000"/>
        </a:p>
      </xdr:txBody>
    </xdr:sp>
    <xdr:clientData fLocksWithSheet="0"/>
  </xdr:oneCellAnchor>
  <xdr:oneCellAnchor>
    <xdr:from>
      <xdr:col>19</xdr:col>
      <xdr:colOff>28575</xdr:colOff>
      <xdr:row>34</xdr:row>
      <xdr:rowOff>76200</xdr:rowOff>
    </xdr:from>
    <xdr:ext cx="619125" cy="381000"/>
    <xdr:sp macro="" textlink="">
      <xdr:nvSpPr>
        <xdr:cNvPr id="28" name="Shape 29">
          <a:extLst>
            <a:ext uri="{FF2B5EF4-FFF2-40B4-BE49-F238E27FC236}">
              <a16:creationId xmlns:a16="http://schemas.microsoft.com/office/drawing/2014/main" id="{C02B6A35-65F5-408C-BEF0-F07F5C1320B6}"/>
            </a:ext>
          </a:extLst>
        </xdr:cNvPr>
        <xdr:cNvSpPr txBox="1"/>
      </xdr:nvSpPr>
      <xdr:spPr>
        <a:xfrm>
          <a:off x="7172325" y="11468100"/>
          <a:ext cx="619125" cy="3810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Mailbox</a:t>
          </a:r>
          <a:endParaRPr sz="1000"/>
        </a:p>
      </xdr:txBody>
    </xdr:sp>
    <xdr:clientData fLocksWithSheet="0"/>
  </xdr:oneCellAnchor>
  <xdr:oneCellAnchor>
    <xdr:from>
      <xdr:col>0</xdr:col>
      <xdr:colOff>57150</xdr:colOff>
      <xdr:row>35</xdr:row>
      <xdr:rowOff>142875</xdr:rowOff>
    </xdr:from>
    <xdr:ext cx="723900" cy="409575"/>
    <xdr:sp macro="" textlink="">
      <xdr:nvSpPr>
        <xdr:cNvPr id="29" name="Shape 30">
          <a:extLst>
            <a:ext uri="{FF2B5EF4-FFF2-40B4-BE49-F238E27FC236}">
              <a16:creationId xmlns:a16="http://schemas.microsoft.com/office/drawing/2014/main" id="{DF3D9D7A-9F7D-4341-B3C8-D76483F6C98B}"/>
            </a:ext>
          </a:extLst>
        </xdr:cNvPr>
        <xdr:cNvSpPr txBox="1"/>
      </xdr:nvSpPr>
      <xdr:spPr>
        <a:xfrm>
          <a:off x="57150" y="11925300"/>
          <a:ext cx="723900" cy="409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Notes</a:t>
          </a:r>
          <a:endParaRPr sz="1000"/>
        </a:p>
      </xdr:txBody>
    </xdr:sp>
    <xdr:clientData fLocksWithSheet="0"/>
  </xdr:oneCellAnchor>
  <xdr:oneCellAnchor>
    <xdr:from>
      <xdr:col>0</xdr:col>
      <xdr:colOff>266700</xdr:colOff>
      <xdr:row>28</xdr:row>
      <xdr:rowOff>295275</xdr:rowOff>
    </xdr:from>
    <xdr:ext cx="1800225" cy="781050"/>
    <xdr:sp macro="" textlink="">
      <xdr:nvSpPr>
        <xdr:cNvPr id="30" name="Shape 31">
          <a:extLst>
            <a:ext uri="{FF2B5EF4-FFF2-40B4-BE49-F238E27FC236}">
              <a16:creationId xmlns:a16="http://schemas.microsoft.com/office/drawing/2014/main" id="{E99C4209-BFC4-412A-B51A-738D953391AF}"/>
            </a:ext>
          </a:extLst>
        </xdr:cNvPr>
        <xdr:cNvSpPr txBox="1"/>
      </xdr:nvSpPr>
      <xdr:spPr>
        <a:xfrm>
          <a:off x="266700" y="8296275"/>
          <a:ext cx="1800225" cy="781050"/>
        </a:xfrm>
        <a:prstGeom prst="rect">
          <a:avLst/>
        </a:prstGeom>
        <a:noFill/>
        <a:ln>
          <a:noFill/>
        </a:ln>
      </xdr:spPr>
      <xdr:txBody>
        <a:bodyPr spcFirstLastPara="1" wrap="square" lIns="91425" tIns="45700" rIns="91425" bIns="45700" anchor="t" anchorCtr="0">
          <a:noAutofit/>
        </a:bodyPr>
        <a:lstStyle/>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Name and </a:t>
          </a:r>
          <a:endParaRPr sz="1400"/>
        </a:p>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account number </a:t>
          </a:r>
          <a:endParaRPr sz="1400"/>
        </a:p>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as registered </a:t>
          </a:r>
          <a:endParaRPr sz="1400"/>
        </a:p>
        <a:p>
          <a:pPr marL="0" lvl="0" indent="0" algn="l" rtl="0">
            <a:lnSpc>
              <a:spcPct val="100000"/>
            </a:lnSpc>
            <a:spcBef>
              <a:spcPts val="0"/>
            </a:spcBef>
            <a:spcAft>
              <a:spcPts val="0"/>
            </a:spcAft>
            <a:buNone/>
          </a:pPr>
          <a:r>
            <a:rPr lang="en-US" sz="900">
              <a:solidFill>
                <a:schemeClr val="dk1"/>
              </a:solidFill>
              <a:latin typeface="Calibri"/>
              <a:ea typeface="Calibri"/>
              <a:cs typeface="Calibri"/>
              <a:sym typeface="Calibri"/>
            </a:rPr>
            <a:t>with the bank</a:t>
          </a:r>
          <a:endParaRPr sz="900"/>
        </a:p>
      </xdr:txBody>
    </xdr:sp>
    <xdr:clientData fLocksWithSheet="0"/>
  </xdr:oneCellAnchor>
  <xdr:oneCellAnchor>
    <xdr:from>
      <xdr:col>0</xdr:col>
      <xdr:colOff>1257300</xdr:colOff>
      <xdr:row>20</xdr:row>
      <xdr:rowOff>66675</xdr:rowOff>
    </xdr:from>
    <xdr:ext cx="876300" cy="371475"/>
    <xdr:sp macro="" textlink="">
      <xdr:nvSpPr>
        <xdr:cNvPr id="31" name="Shape 32">
          <a:extLst>
            <a:ext uri="{FF2B5EF4-FFF2-40B4-BE49-F238E27FC236}">
              <a16:creationId xmlns:a16="http://schemas.microsoft.com/office/drawing/2014/main" id="{1E33780A-DCE7-46DA-A400-8B7AAE1E9E3E}"/>
            </a:ext>
          </a:extLst>
        </xdr:cNvPr>
        <xdr:cNvSpPr txBox="1"/>
      </xdr:nvSpPr>
      <xdr:spPr>
        <a:xfrm>
          <a:off x="1257300" y="5286375"/>
          <a:ext cx="876300"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Student number</a:t>
          </a:r>
          <a:endParaRPr sz="1000"/>
        </a:p>
      </xdr:txBody>
    </xdr:sp>
    <xdr:clientData fLocksWithSheet="0"/>
  </xdr:oneCellAnchor>
  <xdr:oneCellAnchor>
    <xdr:from>
      <xdr:col>1</xdr:col>
      <xdr:colOff>47625</xdr:colOff>
      <xdr:row>15</xdr:row>
      <xdr:rowOff>76200</xdr:rowOff>
    </xdr:from>
    <xdr:ext cx="847725" cy="619125"/>
    <xdr:sp macro="" textlink="">
      <xdr:nvSpPr>
        <xdr:cNvPr id="32" name="Shape 33">
          <a:extLst>
            <a:ext uri="{FF2B5EF4-FFF2-40B4-BE49-F238E27FC236}">
              <a16:creationId xmlns:a16="http://schemas.microsoft.com/office/drawing/2014/main" id="{6FC5D019-4F2A-4B85-81B8-25B2E6DA7209}"/>
            </a:ext>
          </a:extLst>
        </xdr:cNvPr>
        <xdr:cNvSpPr txBox="1"/>
      </xdr:nvSpPr>
      <xdr:spPr>
        <a:xfrm>
          <a:off x="1304925" y="3590925"/>
          <a:ext cx="847725" cy="6191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In </a:t>
          </a:r>
          <a:r>
            <a:rPr lang="en-US" sz="1000" i="0">
              <a:solidFill>
                <a:schemeClr val="dk1"/>
              </a:solidFill>
              <a:latin typeface="Calibri"/>
              <a:ea typeface="Calibri"/>
              <a:cs typeface="Calibri"/>
              <a:sym typeface="Calibri"/>
            </a:rPr>
            <a:t>katakana</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Full name</a:t>
          </a:r>
          <a:endParaRPr sz="1400"/>
        </a:p>
      </xdr:txBody>
    </xdr:sp>
    <xdr:clientData fLocksWithSheet="0"/>
  </xdr:oneCellAnchor>
  <xdr:oneCellAnchor>
    <xdr:from>
      <xdr:col>2</xdr:col>
      <xdr:colOff>76200</xdr:colOff>
      <xdr:row>13</xdr:row>
      <xdr:rowOff>123825</xdr:rowOff>
    </xdr:from>
    <xdr:ext cx="1990725" cy="257175"/>
    <xdr:sp macro="" textlink="">
      <xdr:nvSpPr>
        <xdr:cNvPr id="33" name="Shape 34">
          <a:extLst>
            <a:ext uri="{FF2B5EF4-FFF2-40B4-BE49-F238E27FC236}">
              <a16:creationId xmlns:a16="http://schemas.microsoft.com/office/drawing/2014/main" id="{FC243296-D4BA-440A-9E05-F88B358F60B1}"/>
            </a:ext>
          </a:extLst>
        </xdr:cNvPr>
        <xdr:cNvSpPr txBox="1"/>
      </xdr:nvSpPr>
      <xdr:spPr>
        <a:xfrm>
          <a:off x="2200275" y="2876550"/>
          <a:ext cx="1990725"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Regular employee </a:t>
          </a:r>
          <a:endParaRPr sz="1000"/>
        </a:p>
      </xdr:txBody>
    </xdr:sp>
    <xdr:clientData fLocksWithSheet="0"/>
  </xdr:oneCellAnchor>
  <xdr:oneCellAnchor>
    <xdr:from>
      <xdr:col>1</xdr:col>
      <xdr:colOff>38100</xdr:colOff>
      <xdr:row>14</xdr:row>
      <xdr:rowOff>47625</xdr:rowOff>
    </xdr:from>
    <xdr:ext cx="914400" cy="390525"/>
    <xdr:sp macro="" textlink="">
      <xdr:nvSpPr>
        <xdr:cNvPr id="34" name="Shape 35">
          <a:extLst>
            <a:ext uri="{FF2B5EF4-FFF2-40B4-BE49-F238E27FC236}">
              <a16:creationId xmlns:a16="http://schemas.microsoft.com/office/drawing/2014/main" id="{52589238-7248-43D1-BC60-376855A5923A}"/>
            </a:ext>
          </a:extLst>
        </xdr:cNvPr>
        <xdr:cNvSpPr txBox="1"/>
      </xdr:nvSpPr>
      <xdr:spPr>
        <a:xfrm>
          <a:off x="1295400" y="3181350"/>
          <a:ext cx="914400" cy="390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Affiliation</a:t>
          </a:r>
          <a:endParaRPr sz="1000"/>
        </a:p>
      </xdr:txBody>
    </xdr:sp>
    <xdr:clientData fLocksWithSheet="0"/>
  </xdr:oneCellAnchor>
  <xdr:oneCellAnchor>
    <xdr:from>
      <xdr:col>0</xdr:col>
      <xdr:colOff>76200</xdr:colOff>
      <xdr:row>22</xdr:row>
      <xdr:rowOff>114300</xdr:rowOff>
    </xdr:from>
    <xdr:ext cx="790575" cy="361950"/>
    <xdr:sp macro="" textlink="">
      <xdr:nvSpPr>
        <xdr:cNvPr id="35" name="Shape 36">
          <a:extLst>
            <a:ext uri="{FF2B5EF4-FFF2-40B4-BE49-F238E27FC236}">
              <a16:creationId xmlns:a16="http://schemas.microsoft.com/office/drawing/2014/main" id="{7AF2CAFA-49EB-4F32-BFDB-1F282FA46A03}"/>
            </a:ext>
          </a:extLst>
        </xdr:cNvPr>
        <xdr:cNvSpPr txBox="1"/>
      </xdr:nvSpPr>
      <xdr:spPr>
        <a:xfrm>
          <a:off x="76200" y="6096000"/>
          <a:ext cx="79057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Notes</a:t>
          </a:r>
          <a:endParaRPr sz="1000"/>
        </a:p>
      </xdr:txBody>
    </xdr:sp>
    <xdr:clientData fLocksWithSheet="0"/>
  </xdr:oneCellAnchor>
  <xdr:oneCellAnchor>
    <xdr:from>
      <xdr:col>6</xdr:col>
      <xdr:colOff>238125</xdr:colOff>
      <xdr:row>12</xdr:row>
      <xdr:rowOff>142875</xdr:rowOff>
    </xdr:from>
    <xdr:ext cx="2047875" cy="247650"/>
    <xdr:sp macro="" textlink="">
      <xdr:nvSpPr>
        <xdr:cNvPr id="36" name="Shape 37">
          <a:extLst>
            <a:ext uri="{FF2B5EF4-FFF2-40B4-BE49-F238E27FC236}">
              <a16:creationId xmlns:a16="http://schemas.microsoft.com/office/drawing/2014/main" id="{134DE411-B590-4FE3-B502-AFDD44AAFA3C}"/>
            </a:ext>
          </a:extLst>
        </xdr:cNvPr>
        <xdr:cNvSpPr txBox="1"/>
      </xdr:nvSpPr>
      <xdr:spPr>
        <a:xfrm>
          <a:off x="3543300" y="2514600"/>
          <a:ext cx="2047875"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Registration as agent</a:t>
          </a:r>
          <a:endParaRPr sz="1000"/>
        </a:p>
      </xdr:txBody>
    </xdr:sp>
    <xdr:clientData fLocksWithSheet="0"/>
  </xdr:oneCellAnchor>
  <xdr:oneCellAnchor>
    <xdr:from>
      <xdr:col>13</xdr:col>
      <xdr:colOff>123825</xdr:colOff>
      <xdr:row>12</xdr:row>
      <xdr:rowOff>142875</xdr:rowOff>
    </xdr:from>
    <xdr:ext cx="2171700" cy="285750"/>
    <xdr:sp macro="" textlink="">
      <xdr:nvSpPr>
        <xdr:cNvPr id="37" name="Shape 38">
          <a:extLst>
            <a:ext uri="{FF2B5EF4-FFF2-40B4-BE49-F238E27FC236}">
              <a16:creationId xmlns:a16="http://schemas.microsoft.com/office/drawing/2014/main" id="{B776FF0C-A071-4668-900F-F4F3A63304FE}"/>
            </a:ext>
          </a:extLst>
        </xdr:cNvPr>
        <xdr:cNvSpPr txBox="1"/>
      </xdr:nvSpPr>
      <xdr:spPr>
        <a:xfrm>
          <a:off x="5495925" y="2514600"/>
          <a:ext cx="217170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Change of bank account</a:t>
          </a:r>
          <a:endParaRPr sz="1000"/>
        </a:p>
      </xdr:txBody>
    </xdr:sp>
    <xdr:clientData fLocksWithSheet="0"/>
  </xdr:oneCellAnchor>
  <xdr:oneCellAnchor>
    <xdr:from>
      <xdr:col>19</xdr:col>
      <xdr:colOff>57150</xdr:colOff>
      <xdr:row>12</xdr:row>
      <xdr:rowOff>133350</xdr:rowOff>
    </xdr:from>
    <xdr:ext cx="2200275" cy="285750"/>
    <xdr:sp macro="" textlink="">
      <xdr:nvSpPr>
        <xdr:cNvPr id="38" name="Shape 39">
          <a:extLst>
            <a:ext uri="{FF2B5EF4-FFF2-40B4-BE49-F238E27FC236}">
              <a16:creationId xmlns:a16="http://schemas.microsoft.com/office/drawing/2014/main" id="{A39B0899-54E1-4D78-9AA7-7B870457773A}"/>
            </a:ext>
          </a:extLst>
        </xdr:cNvPr>
        <xdr:cNvSpPr txBox="1"/>
      </xdr:nvSpPr>
      <xdr:spPr>
        <a:xfrm>
          <a:off x="7200900" y="2505075"/>
          <a:ext cx="220027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Change of address	</a:t>
          </a:r>
          <a:endParaRPr sz="1000"/>
        </a:p>
      </xdr:txBody>
    </xdr:sp>
    <xdr:clientData fLocksWithSheet="0"/>
  </xdr:oneCellAnchor>
  <xdr:oneCellAnchor>
    <xdr:from>
      <xdr:col>6</xdr:col>
      <xdr:colOff>238125</xdr:colOff>
      <xdr:row>13</xdr:row>
      <xdr:rowOff>114300</xdr:rowOff>
    </xdr:from>
    <xdr:ext cx="2028825" cy="285750"/>
    <xdr:sp macro="" textlink="">
      <xdr:nvSpPr>
        <xdr:cNvPr id="39" name="Shape 40">
          <a:extLst>
            <a:ext uri="{FF2B5EF4-FFF2-40B4-BE49-F238E27FC236}">
              <a16:creationId xmlns:a16="http://schemas.microsoft.com/office/drawing/2014/main" id="{A2D2E077-0B2A-45A5-AF1F-C0E07B82D799}"/>
            </a:ext>
          </a:extLst>
        </xdr:cNvPr>
        <xdr:cNvSpPr txBox="1"/>
      </xdr:nvSpPr>
      <xdr:spPr>
        <a:xfrm>
          <a:off x="3543300" y="2867025"/>
          <a:ext cx="202882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Non-regular employee      </a:t>
          </a:r>
          <a:endParaRPr sz="1000"/>
        </a:p>
      </xdr:txBody>
    </xdr:sp>
    <xdr:clientData fLocksWithSheet="0"/>
  </xdr:oneCellAnchor>
  <xdr:oneCellAnchor>
    <xdr:from>
      <xdr:col>13</xdr:col>
      <xdr:colOff>161925</xdr:colOff>
      <xdr:row>13</xdr:row>
      <xdr:rowOff>123825</xdr:rowOff>
    </xdr:from>
    <xdr:ext cx="1590675" cy="276225"/>
    <xdr:sp macro="" textlink="">
      <xdr:nvSpPr>
        <xdr:cNvPr id="40" name="Shape 41">
          <a:extLst>
            <a:ext uri="{FF2B5EF4-FFF2-40B4-BE49-F238E27FC236}">
              <a16:creationId xmlns:a16="http://schemas.microsoft.com/office/drawing/2014/main" id="{4C554C1F-5C90-499F-AE25-140FB20CF2D9}"/>
            </a:ext>
          </a:extLst>
        </xdr:cNvPr>
        <xdr:cNvSpPr txBox="1"/>
      </xdr:nvSpPr>
      <xdr:spPr>
        <a:xfrm>
          <a:off x="5534025" y="2876550"/>
          <a:ext cx="159067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Student  </a:t>
          </a:r>
          <a:endParaRPr sz="1000"/>
        </a:p>
      </xdr:txBody>
    </xdr:sp>
    <xdr:clientData fLocksWithSheet="0"/>
  </xdr:oneCellAnchor>
  <xdr:oneCellAnchor>
    <xdr:from>
      <xdr:col>19</xdr:col>
      <xdr:colOff>85725</xdr:colOff>
      <xdr:row>13</xdr:row>
      <xdr:rowOff>133350</xdr:rowOff>
    </xdr:from>
    <xdr:ext cx="2447925" cy="285750"/>
    <xdr:sp macro="" textlink="">
      <xdr:nvSpPr>
        <xdr:cNvPr id="41" name="Shape 42">
          <a:extLst>
            <a:ext uri="{FF2B5EF4-FFF2-40B4-BE49-F238E27FC236}">
              <a16:creationId xmlns:a16="http://schemas.microsoft.com/office/drawing/2014/main" id="{2D414A7F-3C23-49CB-8DC5-26E7A8CA6D04}"/>
            </a:ext>
          </a:extLst>
        </xdr:cNvPr>
        <xdr:cNvSpPr txBox="1"/>
      </xdr:nvSpPr>
      <xdr:spPr>
        <a:xfrm>
          <a:off x="7229475" y="2886075"/>
          <a:ext cx="244792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Non-Tokyo Tech	</a:t>
          </a:r>
          <a:endParaRPr sz="1000"/>
        </a:p>
      </xdr:txBody>
    </xdr:sp>
    <xdr:clientData fLocksWithSheet="0"/>
  </xdr:oneCellAnchor>
  <xdr:oneCellAnchor>
    <xdr:from>
      <xdr:col>4</xdr:col>
      <xdr:colOff>114300</xdr:colOff>
      <xdr:row>30</xdr:row>
      <xdr:rowOff>123825</xdr:rowOff>
    </xdr:from>
    <xdr:ext cx="5210175" cy="933450"/>
    <xdr:sp macro="" textlink="">
      <xdr:nvSpPr>
        <xdr:cNvPr id="42" name="Shape 43">
          <a:extLst>
            <a:ext uri="{FF2B5EF4-FFF2-40B4-BE49-F238E27FC236}">
              <a16:creationId xmlns:a16="http://schemas.microsoft.com/office/drawing/2014/main" id="{00A34E96-DA1A-420E-88D4-335D37245CD2}"/>
            </a:ext>
          </a:extLst>
        </xdr:cNvPr>
        <xdr:cNvSpPr txBox="1"/>
      </xdr:nvSpPr>
      <xdr:spPr>
        <a:xfrm>
          <a:off x="2828925" y="9077325"/>
          <a:ext cx="5210175" cy="933450"/>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SzPts val="1000"/>
            <a:buFont typeface="Arial"/>
            <a:buNone/>
          </a:pPr>
          <a:endParaRPr sz="1000" b="0">
            <a:solidFill>
              <a:srgbClr val="000000"/>
            </a:solidFill>
          </a:endParaRPr>
        </a:p>
        <a:p>
          <a:pPr marL="0" marR="0" lvl="0" indent="0" algn="l" rtl="0">
            <a:lnSpc>
              <a:spcPct val="100000"/>
            </a:lnSpc>
            <a:spcBef>
              <a:spcPts val="0"/>
            </a:spcBef>
            <a:spcAft>
              <a:spcPts val="0"/>
            </a:spcAft>
            <a:buClr>
              <a:srgbClr val="000000"/>
            </a:buClr>
            <a:buSzPts val="1000"/>
            <a:buFont typeface="Arial"/>
            <a:buNone/>
          </a:pPr>
          <a:r>
            <a:rPr lang="en-US" sz="1000" b="0">
              <a:solidFill>
                <a:srgbClr val="000000"/>
              </a:solidFill>
              <a:latin typeface="Calibri"/>
              <a:ea typeface="Calibri"/>
              <a:cs typeface="Calibri"/>
              <a:sym typeface="Calibri"/>
            </a:rPr>
            <a:t>         - Branch name</a:t>
          </a:r>
          <a:endParaRPr sz="1400"/>
        </a:p>
        <a:p>
          <a:pPr marL="0" marR="0" lvl="0" indent="0" algn="l" rtl="0">
            <a:lnSpc>
              <a:spcPct val="100000"/>
            </a:lnSpc>
            <a:spcBef>
              <a:spcPts val="0"/>
            </a:spcBef>
            <a:spcAft>
              <a:spcPts val="0"/>
            </a:spcAft>
            <a:buClr>
              <a:srgbClr val="000000"/>
            </a:buClr>
            <a:buSzPts val="1000"/>
            <a:buFont typeface="Arial"/>
            <a:buNone/>
          </a:pPr>
          <a:r>
            <a:rPr lang="en-US" sz="1000" b="0">
              <a:solidFill>
                <a:srgbClr val="000000"/>
              </a:solidFill>
              <a:latin typeface="Calibri"/>
              <a:ea typeface="Calibri"/>
              <a:cs typeface="Calibri"/>
              <a:sym typeface="Calibri"/>
            </a:rPr>
            <a:t>         - Type of account</a:t>
          </a:r>
          <a:endParaRPr sz="1400"/>
        </a:p>
        <a:p>
          <a:pPr marL="0" marR="0" lvl="0" indent="0" algn="l" rtl="0">
            <a:lnSpc>
              <a:spcPct val="100000"/>
            </a:lnSpc>
            <a:spcBef>
              <a:spcPts val="0"/>
            </a:spcBef>
            <a:spcAft>
              <a:spcPts val="0"/>
            </a:spcAft>
            <a:buClr>
              <a:srgbClr val="000000"/>
            </a:buClr>
            <a:buSzPts val="1000"/>
            <a:buFont typeface="Arial"/>
            <a:buNone/>
          </a:pPr>
          <a:r>
            <a:rPr lang="en-US" sz="1000" b="0">
              <a:solidFill>
                <a:srgbClr val="000000"/>
              </a:solidFill>
              <a:latin typeface="Calibri"/>
              <a:ea typeface="Calibri"/>
              <a:cs typeface="Calibri"/>
              <a:sym typeface="Calibri"/>
            </a:rPr>
            <a:t>         - Account number</a:t>
          </a:r>
          <a:endParaRPr sz="1000" b="0">
            <a:solidFill>
              <a:srgbClr val="000000"/>
            </a:solidFill>
          </a:endParaRPr>
        </a:p>
      </xdr:txBody>
    </xdr:sp>
    <xdr:clientData fLocksWithSheet="0"/>
  </xdr:oneCellAnchor>
  <xdr:oneCellAnchor>
    <xdr:from>
      <xdr:col>0</xdr:col>
      <xdr:colOff>57150</xdr:colOff>
      <xdr:row>30</xdr:row>
      <xdr:rowOff>257175</xdr:rowOff>
    </xdr:from>
    <xdr:ext cx="2619375" cy="666750"/>
    <xdr:sp macro="" textlink="">
      <xdr:nvSpPr>
        <xdr:cNvPr id="43" name="Shape 44">
          <a:extLst>
            <a:ext uri="{FF2B5EF4-FFF2-40B4-BE49-F238E27FC236}">
              <a16:creationId xmlns:a16="http://schemas.microsoft.com/office/drawing/2014/main" id="{E856A9E2-B631-455B-833F-FC840BA829A8}"/>
            </a:ext>
          </a:extLst>
        </xdr:cNvPr>
        <xdr:cNvSpPr txBox="1"/>
      </xdr:nvSpPr>
      <xdr:spPr>
        <a:xfrm>
          <a:off x="57150" y="9210675"/>
          <a:ext cx="2619375" cy="666750"/>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000000"/>
            </a:buClr>
            <a:buSzPts val="1000"/>
            <a:buFont typeface="Arial"/>
            <a:buNone/>
          </a:pPr>
          <a:r>
            <a:rPr lang="en-US" sz="1000">
              <a:solidFill>
                <a:srgbClr val="000000"/>
              </a:solidFill>
              <a:latin typeface="Calibri"/>
              <a:ea typeface="Calibri"/>
              <a:cs typeface="Calibri"/>
              <a:sym typeface="Calibri"/>
            </a:rPr>
            <a:t>If your bank is Japan Post Bank, make sure you complet</a:t>
          </a:r>
          <a:r>
            <a:rPr lang="en-US" sz="1000" b="1">
              <a:solidFill>
                <a:srgbClr val="000000"/>
              </a:solidFill>
              <a:latin typeface="Calibri"/>
              <a:ea typeface="Calibri"/>
              <a:cs typeface="Calibri"/>
              <a:sym typeface="Calibri"/>
            </a:rPr>
            <a:t>e</a:t>
          </a:r>
          <a:r>
            <a:rPr lang="en-US" sz="1000">
              <a:solidFill>
                <a:srgbClr val="000000"/>
              </a:solidFill>
              <a:latin typeface="Calibri"/>
              <a:ea typeface="Calibri"/>
              <a:cs typeface="Calibri"/>
              <a:sym typeface="Calibri"/>
            </a:rPr>
            <a:t> and chec</a:t>
          </a:r>
          <a:r>
            <a:rPr lang="en-US" sz="1000" b="0">
              <a:solidFill>
                <a:srgbClr val="000000"/>
              </a:solidFill>
              <a:latin typeface="Calibri"/>
              <a:ea typeface="Calibri"/>
              <a:cs typeface="Calibri"/>
              <a:sym typeface="Calibri"/>
            </a:rPr>
            <a:t>k</a:t>
          </a:r>
          <a:r>
            <a:rPr lang="en-US" sz="1000">
              <a:solidFill>
                <a:srgbClr val="000000"/>
              </a:solidFill>
              <a:latin typeface="Calibri"/>
              <a:ea typeface="Calibri"/>
              <a:cs typeface="Calibri"/>
              <a:sym typeface="Calibri"/>
            </a:rPr>
            <a:t> ☑ the requirements on the right side before submitting this form.</a:t>
          </a:r>
          <a:endParaRPr sz="1000">
            <a:solidFill>
              <a:srgbClr val="000000"/>
            </a:solidFill>
          </a:endParaRPr>
        </a:p>
        <a:p>
          <a:pPr marL="0" lvl="0" indent="0" algn="l" rtl="0">
            <a:spcBef>
              <a:spcPts val="0"/>
            </a:spcBef>
            <a:spcAft>
              <a:spcPts val="0"/>
            </a:spcAft>
            <a:buNone/>
          </a:pPr>
          <a:endParaRPr sz="800"/>
        </a:p>
      </xdr:txBody>
    </xdr:sp>
    <xdr:clientData fLocksWithSheet="0"/>
  </xdr:oneCellAnchor>
  <xdr:oneCellAnchor>
    <xdr:from>
      <xdr:col>0</xdr:col>
      <xdr:colOff>57150</xdr:colOff>
      <xdr:row>31</xdr:row>
      <xdr:rowOff>257175</xdr:rowOff>
    </xdr:from>
    <xdr:ext cx="2571750" cy="733425"/>
    <xdr:sp macro="" textlink="">
      <xdr:nvSpPr>
        <xdr:cNvPr id="44" name="Shape 45">
          <a:extLst>
            <a:ext uri="{FF2B5EF4-FFF2-40B4-BE49-F238E27FC236}">
              <a16:creationId xmlns:a16="http://schemas.microsoft.com/office/drawing/2014/main" id="{1FF852FC-05C0-418E-961F-035A22896164}"/>
            </a:ext>
          </a:extLst>
        </xdr:cNvPr>
        <xdr:cNvSpPr txBox="1"/>
      </xdr:nvSpPr>
      <xdr:spPr>
        <a:xfrm>
          <a:off x="57150" y="10115550"/>
          <a:ext cx="2571750" cy="733425"/>
        </a:xfrm>
        <a:prstGeom prst="rect">
          <a:avLst/>
        </a:prstGeom>
        <a:noFill/>
        <a:ln>
          <a:noFill/>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000000"/>
            </a:buClr>
            <a:buSzPts val="1000"/>
            <a:buFont typeface="Arial"/>
            <a:buNone/>
          </a:pPr>
          <a:r>
            <a:rPr lang="en-US" sz="1000">
              <a:solidFill>
                <a:srgbClr val="000000"/>
              </a:solidFill>
              <a:latin typeface="Calibri"/>
              <a:ea typeface="Calibri"/>
              <a:cs typeface="Calibri"/>
              <a:sym typeface="Calibri"/>
            </a:rPr>
            <a:t>If you are </a:t>
          </a:r>
          <a:r>
            <a:rPr lang="en-US" sz="1000" b="1">
              <a:solidFill>
                <a:srgbClr val="000000"/>
              </a:solidFill>
              <a:latin typeface="Calibri"/>
              <a:ea typeface="Calibri"/>
              <a:cs typeface="Calibri"/>
              <a:sym typeface="Calibri"/>
            </a:rPr>
            <a:t>not</a:t>
          </a:r>
          <a:r>
            <a:rPr lang="en-US" sz="1000">
              <a:solidFill>
                <a:srgbClr val="000000"/>
              </a:solidFill>
              <a:latin typeface="Calibri"/>
              <a:ea typeface="Calibri"/>
              <a:cs typeface="Calibri"/>
              <a:sym typeface="Calibri"/>
            </a:rPr>
            <a:t> Japanese, make sure you complet</a:t>
          </a:r>
          <a:r>
            <a:rPr lang="en-US" sz="1000" b="1">
              <a:solidFill>
                <a:srgbClr val="000000"/>
              </a:solidFill>
              <a:latin typeface="Calibri"/>
              <a:ea typeface="Calibri"/>
              <a:cs typeface="Calibri"/>
              <a:sym typeface="Calibri"/>
            </a:rPr>
            <a:t>e</a:t>
          </a:r>
          <a:r>
            <a:rPr lang="en-US" sz="1000">
              <a:solidFill>
                <a:srgbClr val="000000"/>
              </a:solidFill>
              <a:latin typeface="Calibri"/>
              <a:ea typeface="Calibri"/>
              <a:cs typeface="Calibri"/>
              <a:sym typeface="Calibri"/>
            </a:rPr>
            <a:t> and chec</a:t>
          </a:r>
          <a:r>
            <a:rPr lang="en-US" sz="1000" b="0">
              <a:solidFill>
                <a:srgbClr val="000000"/>
              </a:solidFill>
              <a:latin typeface="Calibri"/>
              <a:ea typeface="Calibri"/>
              <a:cs typeface="Calibri"/>
              <a:sym typeface="Calibri"/>
            </a:rPr>
            <a:t>k</a:t>
          </a:r>
          <a:r>
            <a:rPr lang="en-US" sz="1000">
              <a:solidFill>
                <a:srgbClr val="000000"/>
              </a:solidFill>
              <a:latin typeface="Calibri"/>
              <a:ea typeface="Calibri"/>
              <a:cs typeface="Calibri"/>
              <a:sym typeface="Calibri"/>
            </a:rPr>
            <a:t> </a:t>
          </a:r>
          <a:r>
            <a:rPr lang="en-US" sz="1100">
              <a:solidFill>
                <a:srgbClr val="000000"/>
              </a:solidFill>
              <a:latin typeface="Calibri"/>
              <a:ea typeface="Calibri"/>
              <a:cs typeface="Calibri"/>
              <a:sym typeface="Calibri"/>
            </a:rPr>
            <a:t>☑</a:t>
          </a:r>
          <a:r>
            <a:rPr lang="en-US" sz="1000" b="1">
              <a:solidFill>
                <a:srgbClr val="000000"/>
              </a:solidFill>
              <a:latin typeface="Calibri"/>
              <a:ea typeface="Calibri"/>
              <a:cs typeface="Calibri"/>
              <a:sym typeface="Calibri"/>
            </a:rPr>
            <a:t>everything on </a:t>
          </a:r>
          <a:r>
            <a:rPr lang="en-US" sz="1000">
              <a:solidFill>
                <a:srgbClr val="000000"/>
              </a:solidFill>
              <a:latin typeface="Calibri"/>
              <a:ea typeface="Calibri"/>
              <a:cs typeface="Calibri"/>
              <a:sym typeface="Calibri"/>
            </a:rPr>
            <a:t>the checklist on the right side before submitting this form.</a:t>
          </a:r>
          <a:endParaRPr sz="1000">
            <a:solidFill>
              <a:srgbClr val="000000"/>
            </a:solidFill>
          </a:endParaRPr>
        </a:p>
      </xdr:txBody>
    </xdr:sp>
    <xdr:clientData fLocksWithSheet="0"/>
  </xdr:oneCellAnchor>
  <xdr:oneCellAnchor>
    <xdr:from>
      <xdr:col>4</xdr:col>
      <xdr:colOff>200025</xdr:colOff>
      <xdr:row>34</xdr:row>
      <xdr:rowOff>76200</xdr:rowOff>
    </xdr:from>
    <xdr:ext cx="409575" cy="371475"/>
    <xdr:sp macro="" textlink="">
      <xdr:nvSpPr>
        <xdr:cNvPr id="45" name="Shape 46">
          <a:extLst>
            <a:ext uri="{FF2B5EF4-FFF2-40B4-BE49-F238E27FC236}">
              <a16:creationId xmlns:a16="http://schemas.microsoft.com/office/drawing/2014/main" id="{71A73F4A-BABA-4A31-961B-23BF5DC38D92}"/>
            </a:ext>
          </a:extLst>
        </xdr:cNvPr>
        <xdr:cNvSpPr txBox="1"/>
      </xdr:nvSpPr>
      <xdr:spPr>
        <a:xfrm>
          <a:off x="2914650" y="11468100"/>
          <a:ext cx="409575"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Ex.</a:t>
          </a:r>
          <a:endParaRPr sz="1000"/>
        </a:p>
      </xdr:txBody>
    </xdr:sp>
    <xdr:clientData fLocksWithSheet="0"/>
  </xdr:oneCellAnchor>
  <xdr:oneCellAnchor>
    <xdr:from>
      <xdr:col>1</xdr:col>
      <xdr:colOff>-9525</xdr:colOff>
      <xdr:row>0</xdr:row>
      <xdr:rowOff>228600</xdr:rowOff>
    </xdr:from>
    <xdr:ext cx="6838950" cy="1943100"/>
    <xdr:sp macro="" textlink="">
      <xdr:nvSpPr>
        <xdr:cNvPr id="46" name="Shape 47">
          <a:extLst>
            <a:ext uri="{FF2B5EF4-FFF2-40B4-BE49-F238E27FC236}">
              <a16:creationId xmlns:a16="http://schemas.microsoft.com/office/drawing/2014/main" id="{D614255C-72C1-48ED-BF57-2BD9B17CCA81}"/>
            </a:ext>
          </a:extLst>
        </xdr:cNvPr>
        <xdr:cNvSpPr txBox="1"/>
      </xdr:nvSpPr>
      <xdr:spPr>
        <a:xfrm>
          <a:off x="1247775" y="228600"/>
          <a:ext cx="6838950" cy="1943100"/>
        </a:xfrm>
        <a:prstGeom prst="rect">
          <a:avLst/>
        </a:prstGeom>
        <a:solidFill>
          <a:schemeClr val="lt1"/>
        </a:solidFill>
        <a:ln w="44450" cap="flat" cmpd="sng">
          <a:solidFill>
            <a:schemeClr val="accent1"/>
          </a:solidFill>
          <a:prstDash val="solid"/>
          <a:round/>
          <a:headEnd type="none" w="sm" len="sm"/>
          <a:tailEnd type="none" w="sm" len="sm"/>
        </a:ln>
      </xdr:spPr>
      <xdr:txBody>
        <a:bodyPr spcFirstLastPara="1" wrap="square" lIns="91425" tIns="45700" rIns="91425" bIns="45700" anchor="ctr" anchorCtr="1">
          <a:noAutofit/>
        </a:bodyPr>
        <a:lstStyle/>
        <a:p>
          <a:pPr algn="ctr" rtl="0"/>
          <a:r>
            <a:rPr lang="en-US" altLang="ja-JP" sz="3000" b="1">
              <a:effectLst/>
              <a:latin typeface="Arial" panose="020B0604020202020204" pitchFamily="34" charset="0"/>
              <a:ea typeface="+mn-ea"/>
              <a:cs typeface="Arial" panose="020B0604020202020204" pitchFamily="34" charset="0"/>
            </a:rPr>
            <a:t>No entry required</a:t>
          </a:r>
          <a:endParaRPr lang="ja-JP" altLang="ja-JP" sz="3000">
            <a:effectLst/>
            <a:latin typeface="Arial" panose="020B0604020202020204" pitchFamily="34" charset="0"/>
            <a:cs typeface="Arial" panose="020B0604020202020204" pitchFamily="34" charset="0"/>
          </a:endParaRPr>
        </a:p>
        <a:p>
          <a:pPr algn="ctr" rtl="0"/>
          <a:r>
            <a:rPr lang="en-US" altLang="ja-JP" sz="1200" b="1">
              <a:effectLst/>
              <a:latin typeface="Arial" panose="020B0604020202020204" pitchFamily="34" charset="0"/>
              <a:ea typeface="+mn-ea"/>
              <a:cs typeface="Arial" panose="020B0604020202020204" pitchFamily="34" charset="0"/>
            </a:rPr>
            <a:t>When you fill in the input fields (red boxes), the information will be automatically reflected.　Please make sure that the information reflected in the form is correct.</a:t>
          </a:r>
          <a:endParaRPr lang="ja-JP" altLang="ja-JP" sz="1200">
            <a:effectLst/>
            <a:latin typeface="Arial" panose="020B0604020202020204" pitchFamily="34" charset="0"/>
            <a:cs typeface="Arial" panose="020B0604020202020204" pitchFamily="34" charset="0"/>
          </a:endParaRPr>
        </a:p>
      </xdr:txBody>
    </xdr:sp>
    <xdr:clientData fLocksWithSheet="0"/>
  </xdr:oneCellAnchor>
  <xdr:oneCellAnchor>
    <xdr:from>
      <xdr:col>2</xdr:col>
      <xdr:colOff>66675</xdr:colOff>
      <xdr:row>12</xdr:row>
      <xdr:rowOff>142875</xdr:rowOff>
    </xdr:from>
    <xdr:ext cx="1724025" cy="247650"/>
    <xdr:sp macro="" textlink="">
      <xdr:nvSpPr>
        <xdr:cNvPr id="47" name="Shape 48">
          <a:extLst>
            <a:ext uri="{FF2B5EF4-FFF2-40B4-BE49-F238E27FC236}">
              <a16:creationId xmlns:a16="http://schemas.microsoft.com/office/drawing/2014/main" id="{587CFA3D-45AC-410B-9FB0-8B528EE8E6C7}"/>
            </a:ext>
          </a:extLst>
        </xdr:cNvPr>
        <xdr:cNvSpPr txBox="1"/>
      </xdr:nvSpPr>
      <xdr:spPr>
        <a:xfrm>
          <a:off x="2190750" y="2514600"/>
          <a:ext cx="1724025"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New registration</a:t>
          </a:r>
          <a:endParaRPr sz="1000"/>
        </a:p>
      </xdr:txBody>
    </xdr:sp>
    <xdr:clientData fLocksWithSheet="0"/>
  </xdr:oneCellAnchor>
  <xdr:oneCellAnchor>
    <xdr:from>
      <xdr:col>1</xdr:col>
      <xdr:colOff>38100</xdr:colOff>
      <xdr:row>12</xdr:row>
      <xdr:rowOff>361950</xdr:rowOff>
    </xdr:from>
    <xdr:ext cx="904875" cy="514350"/>
    <xdr:sp macro="" textlink="">
      <xdr:nvSpPr>
        <xdr:cNvPr id="48" name="Shape 49">
          <a:extLst>
            <a:ext uri="{FF2B5EF4-FFF2-40B4-BE49-F238E27FC236}">
              <a16:creationId xmlns:a16="http://schemas.microsoft.com/office/drawing/2014/main" id="{C5BC3243-DC0E-4504-AA70-1606812038A4}"/>
            </a:ext>
          </a:extLst>
        </xdr:cNvPr>
        <xdr:cNvSpPr txBox="1"/>
      </xdr:nvSpPr>
      <xdr:spPr>
        <a:xfrm>
          <a:off x="1295400" y="2733675"/>
          <a:ext cx="904875" cy="5143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Employment</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status</a:t>
          </a:r>
          <a:endParaRPr sz="1000"/>
        </a:p>
      </xdr:txBody>
    </xdr:sp>
    <xdr:clientData fLocksWithSheet="0"/>
  </xdr:oneCellAnchor>
  <xdr:oneCellAnchor>
    <xdr:from>
      <xdr:col>2</xdr:col>
      <xdr:colOff>76200</xdr:colOff>
      <xdr:row>13</xdr:row>
      <xdr:rowOff>123825</xdr:rowOff>
    </xdr:from>
    <xdr:ext cx="1990725" cy="257175"/>
    <xdr:sp macro="" textlink="">
      <xdr:nvSpPr>
        <xdr:cNvPr id="49" name="Shape 50">
          <a:extLst>
            <a:ext uri="{FF2B5EF4-FFF2-40B4-BE49-F238E27FC236}">
              <a16:creationId xmlns:a16="http://schemas.microsoft.com/office/drawing/2014/main" id="{4FC4389C-D6CC-460C-AE97-17793A8C9EAD}"/>
            </a:ext>
          </a:extLst>
        </xdr:cNvPr>
        <xdr:cNvSpPr txBox="1"/>
      </xdr:nvSpPr>
      <xdr:spPr>
        <a:xfrm>
          <a:off x="2200275" y="2876550"/>
          <a:ext cx="1990725"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Regular employee </a:t>
          </a:r>
          <a:endParaRPr sz="1000"/>
        </a:p>
      </xdr:txBody>
    </xdr:sp>
    <xdr:clientData fLocksWithSheet="0"/>
  </xdr:oneCellAnchor>
  <xdr:oneCellAnchor>
    <xdr:from>
      <xdr:col>6</xdr:col>
      <xdr:colOff>238125</xdr:colOff>
      <xdr:row>12</xdr:row>
      <xdr:rowOff>142875</xdr:rowOff>
    </xdr:from>
    <xdr:ext cx="2047875" cy="247650"/>
    <xdr:sp macro="" textlink="">
      <xdr:nvSpPr>
        <xdr:cNvPr id="50" name="Shape 51">
          <a:extLst>
            <a:ext uri="{FF2B5EF4-FFF2-40B4-BE49-F238E27FC236}">
              <a16:creationId xmlns:a16="http://schemas.microsoft.com/office/drawing/2014/main" id="{1EDEE3EC-88FC-4DF9-9F3C-4D8B186CCF32}"/>
            </a:ext>
          </a:extLst>
        </xdr:cNvPr>
        <xdr:cNvSpPr txBox="1"/>
      </xdr:nvSpPr>
      <xdr:spPr>
        <a:xfrm>
          <a:off x="3543300" y="2514600"/>
          <a:ext cx="2047875"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Registration as agent</a:t>
          </a:r>
          <a:endParaRPr sz="1000"/>
        </a:p>
      </xdr:txBody>
    </xdr:sp>
    <xdr:clientData fLocksWithSheet="0"/>
  </xdr:oneCellAnchor>
  <xdr:oneCellAnchor>
    <xdr:from>
      <xdr:col>13</xdr:col>
      <xdr:colOff>123825</xdr:colOff>
      <xdr:row>12</xdr:row>
      <xdr:rowOff>142875</xdr:rowOff>
    </xdr:from>
    <xdr:ext cx="2171700" cy="285750"/>
    <xdr:sp macro="" textlink="">
      <xdr:nvSpPr>
        <xdr:cNvPr id="51" name="Shape 52">
          <a:extLst>
            <a:ext uri="{FF2B5EF4-FFF2-40B4-BE49-F238E27FC236}">
              <a16:creationId xmlns:a16="http://schemas.microsoft.com/office/drawing/2014/main" id="{C541E1E4-2929-4027-9C16-3F3879DE8B96}"/>
            </a:ext>
          </a:extLst>
        </xdr:cNvPr>
        <xdr:cNvSpPr txBox="1"/>
      </xdr:nvSpPr>
      <xdr:spPr>
        <a:xfrm>
          <a:off x="5495925" y="2514600"/>
          <a:ext cx="217170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Change of bank account</a:t>
          </a:r>
          <a:endParaRPr sz="1000"/>
        </a:p>
      </xdr:txBody>
    </xdr:sp>
    <xdr:clientData fLocksWithSheet="0"/>
  </xdr:oneCellAnchor>
  <xdr:oneCellAnchor>
    <xdr:from>
      <xdr:col>19</xdr:col>
      <xdr:colOff>57150</xdr:colOff>
      <xdr:row>12</xdr:row>
      <xdr:rowOff>133350</xdr:rowOff>
    </xdr:from>
    <xdr:ext cx="2200275" cy="285750"/>
    <xdr:sp macro="" textlink="">
      <xdr:nvSpPr>
        <xdr:cNvPr id="52" name="Shape 53">
          <a:extLst>
            <a:ext uri="{FF2B5EF4-FFF2-40B4-BE49-F238E27FC236}">
              <a16:creationId xmlns:a16="http://schemas.microsoft.com/office/drawing/2014/main" id="{372A7DC9-5FCD-414E-B727-B87F4208A37F}"/>
            </a:ext>
          </a:extLst>
        </xdr:cNvPr>
        <xdr:cNvSpPr txBox="1"/>
      </xdr:nvSpPr>
      <xdr:spPr>
        <a:xfrm>
          <a:off x="7200900" y="2505075"/>
          <a:ext cx="220027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Change of address	</a:t>
          </a:r>
          <a:endParaRPr sz="1000"/>
        </a:p>
      </xdr:txBody>
    </xdr:sp>
    <xdr:clientData fLocksWithSheet="0"/>
  </xdr:oneCellAnchor>
  <xdr:oneCellAnchor>
    <xdr:from>
      <xdr:col>6</xdr:col>
      <xdr:colOff>238125</xdr:colOff>
      <xdr:row>13</xdr:row>
      <xdr:rowOff>114300</xdr:rowOff>
    </xdr:from>
    <xdr:ext cx="2028825" cy="285750"/>
    <xdr:sp macro="" textlink="">
      <xdr:nvSpPr>
        <xdr:cNvPr id="53" name="Shape 54">
          <a:extLst>
            <a:ext uri="{FF2B5EF4-FFF2-40B4-BE49-F238E27FC236}">
              <a16:creationId xmlns:a16="http://schemas.microsoft.com/office/drawing/2014/main" id="{1A1EB64A-1BFF-4F87-BFFE-0932B9D5BABB}"/>
            </a:ext>
          </a:extLst>
        </xdr:cNvPr>
        <xdr:cNvSpPr txBox="1"/>
      </xdr:nvSpPr>
      <xdr:spPr>
        <a:xfrm>
          <a:off x="3543300" y="2867025"/>
          <a:ext cx="202882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Non-regular employee      </a:t>
          </a:r>
          <a:endParaRPr sz="1000"/>
        </a:p>
      </xdr:txBody>
    </xdr:sp>
    <xdr:clientData fLocksWithSheet="0"/>
  </xdr:oneCellAnchor>
  <xdr:oneCellAnchor>
    <xdr:from>
      <xdr:col>13</xdr:col>
      <xdr:colOff>161925</xdr:colOff>
      <xdr:row>13</xdr:row>
      <xdr:rowOff>123825</xdr:rowOff>
    </xdr:from>
    <xdr:ext cx="1590675" cy="276225"/>
    <xdr:sp macro="" textlink="">
      <xdr:nvSpPr>
        <xdr:cNvPr id="54" name="Shape 55">
          <a:extLst>
            <a:ext uri="{FF2B5EF4-FFF2-40B4-BE49-F238E27FC236}">
              <a16:creationId xmlns:a16="http://schemas.microsoft.com/office/drawing/2014/main" id="{FCB47178-CF34-4A98-9348-D34EC77109BE}"/>
            </a:ext>
          </a:extLst>
        </xdr:cNvPr>
        <xdr:cNvSpPr txBox="1"/>
      </xdr:nvSpPr>
      <xdr:spPr>
        <a:xfrm>
          <a:off x="5534025" y="2876550"/>
          <a:ext cx="159067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Student  </a:t>
          </a:r>
          <a:endParaRPr sz="1000"/>
        </a:p>
      </xdr:txBody>
    </xdr:sp>
    <xdr:clientData fLocksWithSheet="0"/>
  </xdr:oneCellAnchor>
  <xdr:oneCellAnchor>
    <xdr:from>
      <xdr:col>6</xdr:col>
      <xdr:colOff>238125</xdr:colOff>
      <xdr:row>13</xdr:row>
      <xdr:rowOff>114300</xdr:rowOff>
    </xdr:from>
    <xdr:ext cx="2028825" cy="285750"/>
    <xdr:sp macro="" textlink="">
      <xdr:nvSpPr>
        <xdr:cNvPr id="55" name="Shape 56">
          <a:extLst>
            <a:ext uri="{FF2B5EF4-FFF2-40B4-BE49-F238E27FC236}">
              <a16:creationId xmlns:a16="http://schemas.microsoft.com/office/drawing/2014/main" id="{8EF1A22A-A706-4378-9232-A926CCE909D8}"/>
            </a:ext>
          </a:extLst>
        </xdr:cNvPr>
        <xdr:cNvSpPr txBox="1"/>
      </xdr:nvSpPr>
      <xdr:spPr>
        <a:xfrm>
          <a:off x="3543300" y="2867025"/>
          <a:ext cx="202882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Non-regular employee      </a:t>
          </a:r>
          <a:endParaRPr sz="1000"/>
        </a:p>
      </xdr:txBody>
    </xdr:sp>
    <xdr:clientData fLocksWithSheet="0"/>
  </xdr:oneCellAnchor>
  <xdr:oneCellAnchor>
    <xdr:from>
      <xdr:col>13</xdr:col>
      <xdr:colOff>161925</xdr:colOff>
      <xdr:row>13</xdr:row>
      <xdr:rowOff>123825</xdr:rowOff>
    </xdr:from>
    <xdr:ext cx="1590675" cy="276225"/>
    <xdr:sp macro="" textlink="">
      <xdr:nvSpPr>
        <xdr:cNvPr id="56" name="Shape 57">
          <a:extLst>
            <a:ext uri="{FF2B5EF4-FFF2-40B4-BE49-F238E27FC236}">
              <a16:creationId xmlns:a16="http://schemas.microsoft.com/office/drawing/2014/main" id="{7AFCDE0F-28E5-4CEE-9236-DB3DA23E0BA8}"/>
            </a:ext>
          </a:extLst>
        </xdr:cNvPr>
        <xdr:cNvSpPr txBox="1"/>
      </xdr:nvSpPr>
      <xdr:spPr>
        <a:xfrm>
          <a:off x="5534025" y="2876550"/>
          <a:ext cx="159067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  Student  </a:t>
          </a:r>
          <a:endParaRPr sz="10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000"/>
  <sheetViews>
    <sheetView tabSelected="1" zoomScale="85" zoomScaleNormal="85" workbookViewId="0">
      <pane ySplit="1" topLeftCell="A2" activePane="bottomLeft" state="frozen"/>
      <selection pane="bottomLeft" activeCell="G21" sqref="G21"/>
    </sheetView>
  </sheetViews>
  <sheetFormatPr defaultColWidth="14.44140625" defaultRowHeight="15" customHeight="1"/>
  <cols>
    <col min="1" max="1" width="18.88671875" customWidth="1"/>
    <col min="2" max="2" width="13" customWidth="1"/>
    <col min="3" max="25" width="4.44140625" customWidth="1"/>
    <col min="26" max="27" width="4.88671875" customWidth="1"/>
    <col min="28" max="28" width="16.33203125" customWidth="1"/>
    <col min="29" max="29" width="8.44140625" customWidth="1"/>
    <col min="30" max="31" width="23.109375" style="106" customWidth="1"/>
    <col min="32" max="32" width="73.33203125" customWidth="1"/>
    <col min="33" max="45" width="9" customWidth="1"/>
    <col min="46" max="53" width="10.44140625" customWidth="1"/>
    <col min="54" max="75" width="9" customWidth="1"/>
  </cols>
  <sheetData>
    <row r="1" spans="1:75" ht="24.75" customHeight="1">
      <c r="A1" s="217" t="s">
        <v>0</v>
      </c>
      <c r="B1" s="177"/>
      <c r="C1" s="177"/>
      <c r="D1" s="177"/>
      <c r="E1" s="177"/>
      <c r="F1" s="177"/>
      <c r="G1" s="177"/>
      <c r="H1" s="177"/>
      <c r="I1" s="177"/>
      <c r="J1" s="177"/>
      <c r="K1" s="177"/>
      <c r="L1" s="177"/>
      <c r="M1" s="177"/>
      <c r="N1" s="177"/>
      <c r="O1" s="177"/>
      <c r="P1" s="177"/>
      <c r="Q1" s="177"/>
      <c r="R1" s="177"/>
      <c r="S1" s="177"/>
      <c r="T1" s="177"/>
      <c r="U1" s="177"/>
      <c r="V1" s="177"/>
      <c r="W1" s="177"/>
      <c r="X1" s="177"/>
      <c r="Y1" s="178"/>
      <c r="Z1" s="1"/>
      <c r="AA1" s="218" t="s">
        <v>1</v>
      </c>
      <c r="AB1" s="142"/>
      <c r="AC1" s="2" t="s">
        <v>2</v>
      </c>
      <c r="AD1" s="108" t="s">
        <v>184</v>
      </c>
      <c r="AE1" s="101" t="s">
        <v>185</v>
      </c>
      <c r="AF1" s="3" t="s">
        <v>3</v>
      </c>
      <c r="AG1" s="4"/>
      <c r="AH1" s="4"/>
      <c r="AI1" s="4"/>
      <c r="AJ1" s="4"/>
      <c r="AK1" s="4"/>
      <c r="AL1" s="4"/>
      <c r="AM1" s="4"/>
      <c r="AN1" s="4"/>
      <c r="AO1" s="4"/>
      <c r="AP1" s="4"/>
      <c r="AQ1" s="4"/>
      <c r="AR1" s="4"/>
      <c r="AS1" s="4"/>
      <c r="AT1" s="4"/>
      <c r="AU1" s="4"/>
      <c r="AV1" s="4"/>
      <c r="AW1" s="4"/>
      <c r="AX1" s="4"/>
      <c r="AY1" s="4"/>
      <c r="AZ1" s="4"/>
      <c r="BA1" s="4"/>
      <c r="BB1" s="4" t="s">
        <v>4</v>
      </c>
      <c r="BC1" s="4"/>
      <c r="BD1" s="4"/>
      <c r="BE1" s="4"/>
      <c r="BF1" s="4"/>
      <c r="BG1" s="4"/>
      <c r="BH1" s="4"/>
      <c r="BI1" s="4"/>
      <c r="BJ1" s="4"/>
      <c r="BK1" s="4"/>
      <c r="BL1" s="4"/>
      <c r="BM1" s="4"/>
      <c r="BN1" s="4"/>
      <c r="BO1" s="4"/>
      <c r="BP1" s="4"/>
      <c r="BQ1" s="4"/>
      <c r="BR1" s="4"/>
      <c r="BS1" s="4"/>
      <c r="BT1" s="4"/>
      <c r="BU1" s="4"/>
      <c r="BV1" s="4"/>
      <c r="BW1" s="4"/>
    </row>
    <row r="2" spans="1:75" ht="3" customHeight="1">
      <c r="A2" s="1"/>
      <c r="B2" s="1"/>
      <c r="C2" s="1"/>
      <c r="D2" s="1"/>
      <c r="E2" s="1"/>
      <c r="F2" s="1"/>
      <c r="G2" s="1"/>
      <c r="H2" s="1"/>
      <c r="I2" s="1"/>
      <c r="J2" s="1"/>
      <c r="K2" s="1"/>
      <c r="L2" s="1"/>
      <c r="M2" s="1"/>
      <c r="N2" s="1"/>
      <c r="O2" s="1"/>
      <c r="P2" s="1"/>
      <c r="Q2" s="1"/>
      <c r="R2" s="1"/>
      <c r="S2" s="1"/>
      <c r="T2" s="1"/>
      <c r="U2" s="1"/>
      <c r="V2" s="1"/>
      <c r="W2" s="1"/>
      <c r="X2" s="1"/>
      <c r="Y2" s="1"/>
      <c r="Z2" s="1"/>
      <c r="AA2" s="5"/>
      <c r="AB2" s="6"/>
      <c r="AC2" s="5"/>
      <c r="AD2" s="109"/>
      <c r="AE2" s="102"/>
      <c r="AF2" s="7"/>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3.5" customHeight="1">
      <c r="A3" s="1"/>
      <c r="B3" s="1"/>
      <c r="C3" s="1"/>
      <c r="D3" s="1"/>
      <c r="E3" s="1"/>
      <c r="F3" s="1"/>
      <c r="G3" s="1"/>
      <c r="H3" s="1"/>
      <c r="I3" s="1"/>
      <c r="J3" s="1"/>
      <c r="K3" s="1"/>
      <c r="L3" s="1"/>
      <c r="M3" s="1"/>
      <c r="N3" s="1"/>
      <c r="O3" s="1"/>
      <c r="P3" s="8"/>
      <c r="Q3" s="8"/>
      <c r="R3" s="8"/>
      <c r="S3" s="8"/>
      <c r="T3" s="9"/>
      <c r="U3" s="10" t="s">
        <v>5</v>
      </c>
      <c r="V3" s="219">
        <f ca="1">TODAY()</f>
        <v>44806</v>
      </c>
      <c r="W3" s="177"/>
      <c r="X3" s="177"/>
      <c r="Y3" s="178"/>
      <c r="Z3" s="1"/>
      <c r="AA3" s="233" t="s">
        <v>6</v>
      </c>
      <c r="AB3" s="170" t="s">
        <v>7</v>
      </c>
      <c r="AC3" s="220" t="s">
        <v>8</v>
      </c>
      <c r="AD3" s="162"/>
      <c r="AE3" s="170" t="s">
        <v>9</v>
      </c>
      <c r="AF3" s="172" t="s">
        <v>10</v>
      </c>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row>
    <row r="4" spans="1:75" ht="5.25" customHeight="1">
      <c r="A4" s="11"/>
      <c r="B4" s="11"/>
      <c r="C4" s="11"/>
      <c r="D4" s="11"/>
      <c r="E4" s="11"/>
      <c r="F4" s="11"/>
      <c r="G4" s="11"/>
      <c r="H4" s="11"/>
      <c r="I4" s="11"/>
      <c r="J4" s="11"/>
      <c r="K4" s="11"/>
      <c r="L4" s="11"/>
      <c r="M4" s="11"/>
      <c r="N4" s="11"/>
      <c r="O4" s="11"/>
      <c r="P4" s="11"/>
      <c r="Q4" s="11"/>
      <c r="R4" s="11"/>
      <c r="S4" s="11"/>
      <c r="T4" s="11"/>
      <c r="U4" s="11"/>
      <c r="V4" s="11"/>
      <c r="W4" s="11"/>
      <c r="X4" s="11"/>
      <c r="Y4" s="1"/>
      <c r="Z4" s="1"/>
      <c r="AA4" s="234"/>
      <c r="AB4" s="222"/>
      <c r="AC4" s="221"/>
      <c r="AD4" s="163"/>
      <c r="AE4" s="171"/>
      <c r="AF4" s="173"/>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row>
    <row r="5" spans="1:75" ht="18" customHeight="1">
      <c r="A5" s="12" t="s">
        <v>11</v>
      </c>
      <c r="B5" s="12"/>
      <c r="C5" s="12"/>
      <c r="D5" s="12"/>
      <c r="E5" s="12"/>
      <c r="F5" s="12"/>
      <c r="G5" s="12"/>
      <c r="H5" s="12"/>
      <c r="I5" s="12"/>
      <c r="J5" s="12"/>
      <c r="K5" s="12"/>
      <c r="L5" s="12"/>
      <c r="M5" s="12"/>
      <c r="N5" s="12"/>
      <c r="O5" s="12"/>
      <c r="P5" s="12"/>
      <c r="Q5" s="12"/>
      <c r="R5" s="12"/>
      <c r="S5" s="12"/>
      <c r="T5" s="12"/>
      <c r="U5" s="12"/>
      <c r="V5" s="12"/>
      <c r="W5" s="12"/>
      <c r="X5" s="12"/>
      <c r="Y5" s="12"/>
      <c r="Z5" s="12"/>
      <c r="AA5" s="234"/>
      <c r="AB5" s="170" t="s">
        <v>12</v>
      </c>
      <c r="AC5" s="220" t="s">
        <v>8</v>
      </c>
      <c r="AD5" s="174"/>
      <c r="AE5" s="170" t="s">
        <v>13</v>
      </c>
      <c r="AF5" s="172" t="s">
        <v>14</v>
      </c>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row>
    <row r="6" spans="1:75" ht="12.75" customHeight="1">
      <c r="A6" s="14"/>
      <c r="B6" s="14"/>
      <c r="C6" s="14"/>
      <c r="D6" s="14"/>
      <c r="E6" s="14"/>
      <c r="F6" s="14"/>
      <c r="G6" s="14"/>
      <c r="H6" s="14"/>
      <c r="I6" s="14"/>
      <c r="J6" s="14"/>
      <c r="K6" s="14"/>
      <c r="L6" s="14"/>
      <c r="M6" s="14"/>
      <c r="N6" s="14"/>
      <c r="O6" s="14"/>
      <c r="P6" s="14"/>
      <c r="Q6" s="14"/>
      <c r="R6" s="14"/>
      <c r="S6" s="14"/>
      <c r="T6" s="14"/>
      <c r="U6" s="14"/>
      <c r="V6" s="14"/>
      <c r="W6" s="14"/>
      <c r="X6" s="14"/>
      <c r="Y6" s="12"/>
      <c r="Z6" s="12"/>
      <c r="AA6" s="234"/>
      <c r="AB6" s="222"/>
      <c r="AC6" s="221"/>
      <c r="AD6" s="175"/>
      <c r="AE6" s="171"/>
      <c r="AF6" s="173"/>
      <c r="AG6" s="13"/>
      <c r="AH6" s="13"/>
      <c r="AI6" s="13"/>
      <c r="AJ6" s="13"/>
      <c r="AK6" s="13"/>
      <c r="AL6" s="13"/>
      <c r="AM6" s="13"/>
      <c r="AN6" s="13"/>
      <c r="AO6" s="13"/>
      <c r="AP6" s="13"/>
      <c r="AQ6" s="13"/>
      <c r="AR6" s="13"/>
      <c r="AS6" s="13"/>
      <c r="AT6" s="4"/>
      <c r="AU6" s="4"/>
      <c r="AV6" s="4"/>
      <c r="AW6" s="4"/>
      <c r="AX6" s="4"/>
      <c r="AY6" s="4"/>
      <c r="AZ6" s="4"/>
      <c r="BA6" s="4" t="s">
        <v>135</v>
      </c>
      <c r="BB6" s="15" t="s">
        <v>15</v>
      </c>
      <c r="BC6" s="15" t="s">
        <v>16</v>
      </c>
      <c r="BD6" s="15" t="s">
        <v>17</v>
      </c>
      <c r="BE6" s="15" t="s">
        <v>18</v>
      </c>
      <c r="BF6" s="15" t="s">
        <v>19</v>
      </c>
      <c r="BG6" s="15" t="s">
        <v>20</v>
      </c>
      <c r="BH6" s="15" t="s">
        <v>21</v>
      </c>
      <c r="BI6" s="15" t="s">
        <v>22</v>
      </c>
      <c r="BJ6" s="13"/>
      <c r="BK6" s="13"/>
      <c r="BL6" s="13"/>
      <c r="BM6" s="13"/>
      <c r="BN6" s="13"/>
      <c r="BO6" s="13"/>
      <c r="BP6" s="13"/>
      <c r="BQ6" s="13"/>
      <c r="BR6" s="13"/>
      <c r="BS6" s="13"/>
      <c r="BT6" s="13"/>
      <c r="BU6" s="13"/>
      <c r="BV6" s="13"/>
      <c r="BW6" s="13"/>
    </row>
    <row r="7" spans="1:75" ht="27" customHeight="1">
      <c r="A7" s="14"/>
      <c r="B7" s="14"/>
      <c r="C7" s="14"/>
      <c r="D7" s="14"/>
      <c r="E7" s="14"/>
      <c r="F7" s="14"/>
      <c r="G7" s="14"/>
      <c r="H7" s="14"/>
      <c r="I7" s="14"/>
      <c r="J7" s="14"/>
      <c r="K7" s="14"/>
      <c r="L7" s="14"/>
      <c r="M7" s="14"/>
      <c r="N7" s="14"/>
      <c r="O7" s="14"/>
      <c r="P7" s="14"/>
      <c r="Q7" s="14"/>
      <c r="R7" s="14"/>
      <c r="S7" s="14"/>
      <c r="T7" s="14"/>
      <c r="U7" s="14"/>
      <c r="V7" s="14"/>
      <c r="W7" s="14"/>
      <c r="X7" s="14"/>
      <c r="Y7" s="12"/>
      <c r="Z7" s="12"/>
      <c r="AA7" s="234"/>
      <c r="AB7" s="170" t="s">
        <v>23</v>
      </c>
      <c r="AC7" s="220" t="s">
        <v>8</v>
      </c>
      <c r="AD7" s="174"/>
      <c r="AE7" s="170" t="s">
        <v>24</v>
      </c>
      <c r="AF7" s="172" t="s">
        <v>14</v>
      </c>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row>
    <row r="8" spans="1:75" ht="14.25" customHeight="1">
      <c r="A8" s="12" t="s">
        <v>25</v>
      </c>
      <c r="B8" s="12"/>
      <c r="C8" s="12"/>
      <c r="D8" s="12"/>
      <c r="E8" s="12"/>
      <c r="F8" s="12"/>
      <c r="G8" s="12"/>
      <c r="H8" s="12"/>
      <c r="I8" s="12"/>
      <c r="J8" s="12"/>
      <c r="K8" s="12"/>
      <c r="L8" s="12"/>
      <c r="M8" s="12"/>
      <c r="N8" s="12"/>
      <c r="O8" s="12"/>
      <c r="P8" s="12"/>
      <c r="Q8" s="12"/>
      <c r="R8" s="12"/>
      <c r="S8" s="12"/>
      <c r="T8" s="12"/>
      <c r="U8" s="12"/>
      <c r="V8" s="12"/>
      <c r="W8" s="12"/>
      <c r="X8" s="12"/>
      <c r="Y8" s="12"/>
      <c r="Z8" s="12"/>
      <c r="AA8" s="234"/>
      <c r="AB8" s="222"/>
      <c r="AC8" s="221"/>
      <c r="AD8" s="175"/>
      <c r="AE8" s="171"/>
      <c r="AF8" s="173"/>
      <c r="AG8" s="13"/>
      <c r="AH8" s="13"/>
      <c r="AI8" s="13"/>
      <c r="AJ8" s="13"/>
      <c r="AK8" s="13"/>
      <c r="AL8" s="13"/>
      <c r="AM8" s="13"/>
      <c r="AN8" s="13"/>
      <c r="AO8" s="13"/>
      <c r="AP8" s="13"/>
      <c r="AQ8" s="13"/>
      <c r="AR8" s="13"/>
      <c r="AS8" s="13"/>
      <c r="AT8" s="4"/>
      <c r="AU8" s="4"/>
      <c r="AV8" s="4"/>
      <c r="AW8" s="4"/>
      <c r="AX8" s="4"/>
      <c r="AY8" s="4"/>
      <c r="AZ8" s="4"/>
      <c r="BA8" s="4" t="s">
        <v>136</v>
      </c>
      <c r="BB8" s="15" t="s">
        <v>26</v>
      </c>
      <c r="BC8" s="15" t="s">
        <v>27</v>
      </c>
      <c r="BD8" s="15" t="s">
        <v>28</v>
      </c>
      <c r="BE8" s="15" t="s">
        <v>29</v>
      </c>
      <c r="BF8" s="15" t="s">
        <v>30</v>
      </c>
      <c r="BG8" s="15" t="s">
        <v>31</v>
      </c>
      <c r="BH8" s="15" t="s">
        <v>32</v>
      </c>
      <c r="BI8" s="15" t="s">
        <v>33</v>
      </c>
      <c r="BJ8" s="13"/>
      <c r="BK8" s="13"/>
      <c r="BL8" s="13"/>
      <c r="BM8" s="13"/>
      <c r="BN8" s="13"/>
      <c r="BO8" s="13"/>
      <c r="BP8" s="13"/>
      <c r="BQ8" s="13"/>
      <c r="BR8" s="13"/>
      <c r="BS8" s="13"/>
      <c r="BT8" s="13"/>
      <c r="BU8" s="13"/>
      <c r="BV8" s="13"/>
      <c r="BW8" s="13"/>
    </row>
    <row r="9" spans="1:75" ht="14.25"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234"/>
      <c r="AB9" s="170" t="s">
        <v>34</v>
      </c>
      <c r="AC9" s="220" t="s">
        <v>8</v>
      </c>
      <c r="AD9" s="174"/>
      <c r="AE9" s="170" t="s">
        <v>35</v>
      </c>
      <c r="AF9" s="172" t="s">
        <v>161</v>
      </c>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row>
    <row r="10" spans="1:75" ht="9.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234"/>
      <c r="AB10" s="222"/>
      <c r="AC10" s="221"/>
      <c r="AD10" s="175"/>
      <c r="AE10" s="171"/>
      <c r="AF10" s="173"/>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24" customHeight="1">
      <c r="A11" s="227" t="s">
        <v>36</v>
      </c>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8"/>
      <c r="Z11" s="1"/>
      <c r="AA11" s="234"/>
      <c r="AB11" s="98" t="s">
        <v>169</v>
      </c>
      <c r="AC11" s="17" t="s">
        <v>8</v>
      </c>
      <c r="AD11" s="110"/>
      <c r="AE11" s="16" t="s">
        <v>127</v>
      </c>
      <c r="AF11" s="136" t="s">
        <v>180</v>
      </c>
      <c r="AG11" s="68"/>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20.25" customHeight="1" thickBot="1">
      <c r="A12" s="1"/>
      <c r="B12" s="1"/>
      <c r="C12" s="1"/>
      <c r="D12" s="1"/>
      <c r="E12" s="1"/>
      <c r="F12" s="1"/>
      <c r="G12" s="1"/>
      <c r="H12" s="1"/>
      <c r="I12" s="1"/>
      <c r="J12" s="1"/>
      <c r="K12" s="1"/>
      <c r="L12" s="1"/>
      <c r="M12" s="1"/>
      <c r="N12" s="1"/>
      <c r="O12" s="1"/>
      <c r="P12" s="1"/>
      <c r="Q12" s="1"/>
      <c r="R12" s="1"/>
      <c r="S12" s="1"/>
      <c r="T12" s="1"/>
      <c r="U12" s="1"/>
      <c r="V12" s="1"/>
      <c r="W12" s="1"/>
      <c r="X12" s="1"/>
      <c r="Y12" s="1"/>
      <c r="Z12" s="1"/>
      <c r="AA12" s="234"/>
      <c r="AB12" s="98" t="s">
        <v>126</v>
      </c>
      <c r="AC12" s="17" t="s">
        <v>8</v>
      </c>
      <c r="AD12" s="110"/>
      <c r="AE12" s="16" t="s">
        <v>128</v>
      </c>
      <c r="AF12" s="137"/>
      <c r="AG12" s="68"/>
    </row>
    <row r="13" spans="1:75" ht="30" customHeight="1">
      <c r="A13" s="223" t="s">
        <v>40</v>
      </c>
      <c r="B13" s="135"/>
      <c r="C13" s="224" t="str">
        <f>IF(AD35=1,BC6,BB6)</f>
        <v>　☑　新規登録</v>
      </c>
      <c r="D13" s="134"/>
      <c r="E13" s="134"/>
      <c r="F13" s="134"/>
      <c r="G13" s="225" t="str">
        <f>IF(AD35=3,BE6,BD6)</f>
        <v>　　　□ 受領代理人用登録</v>
      </c>
      <c r="H13" s="134"/>
      <c r="I13" s="134"/>
      <c r="J13" s="134"/>
      <c r="K13" s="134"/>
      <c r="L13" s="134"/>
      <c r="M13" s="134"/>
      <c r="N13" s="225" t="str">
        <f>IF(AD35=5,BG6,BF6)</f>
        <v>　　□ 銀行口座変更</v>
      </c>
      <c r="O13" s="134"/>
      <c r="P13" s="134"/>
      <c r="Q13" s="134"/>
      <c r="R13" s="134"/>
      <c r="S13" s="134"/>
      <c r="T13" s="225" t="str">
        <f>IF(AD35=7,BI6,BH6)</f>
        <v>　　□ 住所変更</v>
      </c>
      <c r="U13" s="134"/>
      <c r="V13" s="134"/>
      <c r="W13" s="134"/>
      <c r="X13" s="134"/>
      <c r="Y13" s="213"/>
      <c r="Z13" s="1"/>
      <c r="AA13" s="234"/>
      <c r="AB13" s="19" t="s">
        <v>37</v>
      </c>
      <c r="AC13" s="20" t="s">
        <v>8</v>
      </c>
      <c r="AD13" s="110"/>
      <c r="AE13" s="16" t="s">
        <v>38</v>
      </c>
      <c r="AF13" s="18" t="s">
        <v>39</v>
      </c>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1:75" ht="30" customHeight="1">
      <c r="A14" s="228" t="s">
        <v>43</v>
      </c>
      <c r="B14" s="229"/>
      <c r="C14" s="230" t="str">
        <f>IF(AD36=2,BC8,BB8)</f>
        <v>　□ 職員</v>
      </c>
      <c r="D14" s="157"/>
      <c r="E14" s="157"/>
      <c r="F14" s="157"/>
      <c r="G14" s="231" t="str">
        <f>IF(AD36=4,BE8,BD8)</f>
        <v>　　　□ 非常勤職員</v>
      </c>
      <c r="H14" s="157"/>
      <c r="I14" s="157"/>
      <c r="J14" s="157"/>
      <c r="K14" s="157"/>
      <c r="L14" s="157"/>
      <c r="M14" s="157"/>
      <c r="N14" s="231" t="str">
        <f>IF(AD36=6,BG8,BF8)</f>
        <v>　　☑ 学生</v>
      </c>
      <c r="O14" s="157"/>
      <c r="P14" s="157"/>
      <c r="Q14" s="157"/>
      <c r="R14" s="157"/>
      <c r="S14" s="157"/>
      <c r="T14" s="231" t="str">
        <f>IF(AD36=8,BI8,BH8)</f>
        <v>　　□ 学外者</v>
      </c>
      <c r="U14" s="157"/>
      <c r="V14" s="157"/>
      <c r="W14" s="157"/>
      <c r="X14" s="157"/>
      <c r="Y14" s="160"/>
      <c r="Z14" s="1"/>
      <c r="AA14" s="234"/>
      <c r="AB14" s="16" t="s">
        <v>41</v>
      </c>
      <c r="AC14" s="17" t="s">
        <v>8</v>
      </c>
      <c r="AD14" s="110"/>
      <c r="AE14" s="103" t="s">
        <v>42</v>
      </c>
      <c r="AF14" s="18" t="s">
        <v>181</v>
      </c>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15"/>
      <c r="BK14" s="15"/>
      <c r="BL14" s="15"/>
      <c r="BM14" s="15"/>
      <c r="BN14" s="4"/>
      <c r="BO14" s="4"/>
      <c r="BP14" s="4"/>
      <c r="BQ14" s="4"/>
      <c r="BR14" s="4"/>
      <c r="BS14" s="4"/>
      <c r="BT14" s="4"/>
      <c r="BU14" s="4"/>
      <c r="BV14" s="4"/>
      <c r="BW14" s="4"/>
    </row>
    <row r="15" spans="1:75" ht="30" customHeight="1">
      <c r="A15" s="232" t="s">
        <v>47</v>
      </c>
      <c r="B15" s="154"/>
      <c r="C15" s="161" t="str">
        <f>IF(AD3="","",AD3)</f>
        <v/>
      </c>
      <c r="D15" s="139"/>
      <c r="E15" s="139"/>
      <c r="F15" s="139"/>
      <c r="G15" s="139"/>
      <c r="H15" s="139"/>
      <c r="I15" s="139"/>
      <c r="J15" s="139"/>
      <c r="K15" s="139"/>
      <c r="L15" s="139"/>
      <c r="M15" s="139"/>
      <c r="N15" s="139"/>
      <c r="O15" s="139"/>
      <c r="P15" s="139"/>
      <c r="Q15" s="139"/>
      <c r="R15" s="139"/>
      <c r="S15" s="139"/>
      <c r="T15" s="139"/>
      <c r="U15" s="139"/>
      <c r="V15" s="139"/>
      <c r="W15" s="139"/>
      <c r="X15" s="139"/>
      <c r="Y15" s="145"/>
      <c r="Z15" s="1"/>
      <c r="AA15" s="234"/>
      <c r="AB15" s="16" t="s">
        <v>44</v>
      </c>
      <c r="AC15" s="21" t="s">
        <v>45</v>
      </c>
      <c r="AD15" s="110"/>
      <c r="AE15" s="16" t="s">
        <v>46</v>
      </c>
      <c r="AF15" s="18" t="s">
        <v>177</v>
      </c>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15"/>
      <c r="BK15" s="15"/>
      <c r="BL15" s="15"/>
      <c r="BM15" s="15"/>
      <c r="BN15" s="4"/>
      <c r="BO15" s="4"/>
      <c r="BP15" s="4"/>
      <c r="BQ15" s="4"/>
      <c r="BR15" s="4"/>
      <c r="BS15" s="4"/>
      <c r="BT15" s="4"/>
      <c r="BU15" s="4"/>
      <c r="BV15" s="4"/>
      <c r="BW15" s="4"/>
    </row>
    <row r="16" spans="1:75" ht="25.5" customHeight="1">
      <c r="A16" s="253" t="s">
        <v>50</v>
      </c>
      <c r="B16" s="154"/>
      <c r="C16" s="254" t="str">
        <f>IF(AD5="","",PHONETIC(AD5))</f>
        <v/>
      </c>
      <c r="D16" s="181"/>
      <c r="E16" s="181"/>
      <c r="F16" s="181"/>
      <c r="G16" s="181"/>
      <c r="H16" s="181"/>
      <c r="I16" s="181"/>
      <c r="J16" s="181"/>
      <c r="K16" s="181"/>
      <c r="L16" s="181"/>
      <c r="M16" s="181"/>
      <c r="N16" s="181"/>
      <c r="O16" s="181"/>
      <c r="P16" s="181"/>
      <c r="Q16" s="181"/>
      <c r="R16" s="181"/>
      <c r="S16" s="181"/>
      <c r="T16" s="181"/>
      <c r="U16" s="181"/>
      <c r="V16" s="181"/>
      <c r="W16" s="181"/>
      <c r="X16" s="181"/>
      <c r="Y16" s="199"/>
      <c r="Z16" s="1"/>
      <c r="AA16" s="235"/>
      <c r="AB16" s="16" t="s">
        <v>48</v>
      </c>
      <c r="AC16" s="17" t="s">
        <v>8</v>
      </c>
      <c r="AD16" s="111"/>
      <c r="AE16" s="19">
        <v>37187</v>
      </c>
      <c r="AF16" s="18" t="s">
        <v>49</v>
      </c>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8" ht="27.75" customHeight="1">
      <c r="A17" s="191"/>
      <c r="B17" s="182"/>
      <c r="C17" s="255" t="str">
        <f>IF(AD7="","",AD7)</f>
        <v/>
      </c>
      <c r="D17" s="157"/>
      <c r="E17" s="157"/>
      <c r="F17" s="157"/>
      <c r="G17" s="157"/>
      <c r="H17" s="157"/>
      <c r="I17" s="157"/>
      <c r="J17" s="157"/>
      <c r="K17" s="157"/>
      <c r="L17" s="157"/>
      <c r="M17" s="157"/>
      <c r="N17" s="157"/>
      <c r="O17" s="157"/>
      <c r="P17" s="157"/>
      <c r="Q17" s="157"/>
      <c r="R17" s="157"/>
      <c r="S17" s="157"/>
      <c r="T17" s="157"/>
      <c r="U17" s="157"/>
      <c r="V17" s="157"/>
      <c r="W17" s="157"/>
      <c r="X17" s="157"/>
      <c r="Y17" s="160"/>
      <c r="Z17" s="1"/>
      <c r="AA17" s="233" t="s">
        <v>7</v>
      </c>
      <c r="AB17" s="23" t="s">
        <v>51</v>
      </c>
      <c r="AC17" s="24" t="s">
        <v>8</v>
      </c>
      <c r="AD17" s="112"/>
      <c r="AE17" s="23" t="s">
        <v>52</v>
      </c>
      <c r="AF17" s="25" t="s">
        <v>182</v>
      </c>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89"/>
      <c r="BY17" s="89"/>
      <c r="BZ17" s="89"/>
    </row>
    <row r="18" spans="1:78" ht="24.75" customHeight="1">
      <c r="A18" s="260" t="s">
        <v>53</v>
      </c>
      <c r="B18" s="154"/>
      <c r="C18" s="26" t="s">
        <v>54</v>
      </c>
      <c r="D18" s="256" t="str">
        <f>IF(AD9="","",ASC(AD9))</f>
        <v/>
      </c>
      <c r="E18" s="153"/>
      <c r="F18" s="153"/>
      <c r="G18" s="153"/>
      <c r="H18" s="153"/>
      <c r="I18" s="153"/>
      <c r="J18" s="153"/>
      <c r="K18" s="153"/>
      <c r="L18" s="153"/>
      <c r="M18" s="153"/>
      <c r="N18" s="153"/>
      <c r="O18" s="153"/>
      <c r="P18" s="153"/>
      <c r="Q18" s="153"/>
      <c r="R18" s="153"/>
      <c r="S18" s="153"/>
      <c r="T18" s="153"/>
      <c r="U18" s="153"/>
      <c r="V18" s="153"/>
      <c r="W18" s="153"/>
      <c r="X18" s="153"/>
      <c r="Y18" s="257"/>
      <c r="Z18" s="1"/>
      <c r="AA18" s="263"/>
      <c r="AB18" s="16" t="s">
        <v>55</v>
      </c>
      <c r="AC18" s="17" t="s">
        <v>8</v>
      </c>
      <c r="AD18" s="112"/>
      <c r="AE18" s="16" t="s">
        <v>56</v>
      </c>
      <c r="AF18" s="18" t="s">
        <v>57</v>
      </c>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89"/>
      <c r="BY18" s="89"/>
      <c r="BZ18" s="89"/>
    </row>
    <row r="19" spans="1:78" ht="26.25" customHeight="1">
      <c r="A19" s="261"/>
      <c r="B19" s="262"/>
      <c r="C19" s="255" t="str">
        <f>IF(AD11="","",DBCS(AD11)&amp;DBCS(AD12))</f>
        <v/>
      </c>
      <c r="D19" s="157"/>
      <c r="E19" s="157"/>
      <c r="F19" s="157"/>
      <c r="G19" s="157"/>
      <c r="H19" s="157"/>
      <c r="I19" s="157"/>
      <c r="J19" s="157"/>
      <c r="K19" s="157"/>
      <c r="L19" s="157"/>
      <c r="M19" s="157"/>
      <c r="N19" s="157"/>
      <c r="O19" s="157"/>
      <c r="P19" s="157"/>
      <c r="Q19" s="157"/>
      <c r="R19" s="157"/>
      <c r="S19" s="157"/>
      <c r="T19" s="157"/>
      <c r="U19" s="157"/>
      <c r="V19" s="157"/>
      <c r="W19" s="157"/>
      <c r="X19" s="157"/>
      <c r="Y19" s="160"/>
      <c r="Z19" s="1"/>
      <c r="AA19" s="263"/>
      <c r="AB19" s="16" t="s">
        <v>58</v>
      </c>
      <c r="AC19" s="17" t="s">
        <v>8</v>
      </c>
      <c r="AD19" s="110"/>
      <c r="AE19" s="104" t="s">
        <v>59</v>
      </c>
      <c r="AF19" s="18" t="s">
        <v>60</v>
      </c>
      <c r="AG19" s="4"/>
      <c r="AH19" s="4"/>
      <c r="AI19" s="4"/>
      <c r="AJ19" s="4"/>
      <c r="AK19" s="4"/>
      <c r="AL19" s="4"/>
      <c r="AM19" s="4"/>
      <c r="AN19" s="4"/>
      <c r="AO19" s="4"/>
      <c r="AP19" s="4"/>
      <c r="AQ19" s="4"/>
      <c r="AR19" s="4"/>
      <c r="AS19" s="4"/>
      <c r="AT19" s="4"/>
      <c r="AU19" s="4"/>
      <c r="AV19" s="4"/>
      <c r="AW19" s="4"/>
      <c r="AX19" s="4"/>
      <c r="AY19" s="4"/>
      <c r="AZ19" s="4"/>
      <c r="BA19" s="69" t="s">
        <v>131</v>
      </c>
      <c r="BB19" s="29" t="s">
        <v>65</v>
      </c>
      <c r="BC19" s="30" t="s">
        <v>66</v>
      </c>
      <c r="BD19" s="30" t="s">
        <v>67</v>
      </c>
      <c r="BE19" s="4"/>
      <c r="BF19" s="4"/>
      <c r="BG19" s="4"/>
      <c r="BH19" s="4"/>
      <c r="BI19" s="4"/>
      <c r="BJ19" s="4"/>
      <c r="BK19" s="4"/>
      <c r="BL19" s="4"/>
      <c r="BM19" s="4"/>
      <c r="BN19" s="4"/>
      <c r="BO19" s="4"/>
      <c r="BP19" s="4"/>
      <c r="BQ19" s="4"/>
      <c r="BR19" s="4"/>
      <c r="BS19" s="4"/>
      <c r="BT19" s="4"/>
      <c r="BU19" s="4"/>
      <c r="BV19" s="4"/>
      <c r="BW19" s="4"/>
      <c r="BX19" s="89"/>
      <c r="BY19" s="89"/>
      <c r="BZ19" s="89"/>
    </row>
    <row r="20" spans="1:78" ht="30" customHeight="1">
      <c r="A20" s="270" t="s">
        <v>61</v>
      </c>
      <c r="B20" s="142"/>
      <c r="C20" s="27" t="str">
        <f>MID(AD38,1,1)</f>
        <v/>
      </c>
      <c r="D20" s="28" t="str">
        <f>MID(AD38,2,1)</f>
        <v/>
      </c>
      <c r="E20" s="28" t="str">
        <f>MID(AD38,3,1)</f>
        <v/>
      </c>
      <c r="F20" s="28" t="str">
        <f>MID(AD38,4,1)</f>
        <v/>
      </c>
      <c r="G20" s="28" t="str">
        <f>MID(AD38,5,1)</f>
        <v/>
      </c>
      <c r="H20" s="28" t="str">
        <f>MID(AD38,6,1)</f>
        <v/>
      </c>
      <c r="I20" s="28" t="str">
        <f>MID(AD38,7,1)</f>
        <v/>
      </c>
      <c r="J20" s="28" t="str">
        <f>MID(AD38,8,1)</f>
        <v/>
      </c>
      <c r="K20" s="258" t="s">
        <v>62</v>
      </c>
      <c r="L20" s="139"/>
      <c r="M20" s="139"/>
      <c r="N20" s="139"/>
      <c r="O20" s="139"/>
      <c r="P20" s="139"/>
      <c r="Q20" s="259"/>
      <c r="R20" s="161" t="str">
        <f>IF(AD13="","",AD13)</f>
        <v/>
      </c>
      <c r="S20" s="139"/>
      <c r="T20" s="139"/>
      <c r="U20" s="139"/>
      <c r="V20" s="139"/>
      <c r="W20" s="139"/>
      <c r="X20" s="139"/>
      <c r="Y20" s="145"/>
      <c r="Z20" s="1"/>
      <c r="AA20" s="263"/>
      <c r="AB20" s="16" t="s">
        <v>63</v>
      </c>
      <c r="AC20" s="17" t="s">
        <v>8</v>
      </c>
      <c r="AD20" s="110"/>
      <c r="AE20" s="104" t="s">
        <v>64</v>
      </c>
      <c r="AF20" s="18" t="s">
        <v>176</v>
      </c>
      <c r="AG20" s="4"/>
      <c r="AH20" s="4"/>
      <c r="AI20" s="4"/>
      <c r="AJ20" s="4"/>
      <c r="AK20" s="4"/>
      <c r="AL20" s="4"/>
      <c r="AM20" s="4"/>
      <c r="AN20" s="4"/>
      <c r="AO20" s="4"/>
      <c r="AP20" s="4"/>
      <c r="AQ20" s="4"/>
      <c r="AR20" s="4"/>
      <c r="AS20" s="4"/>
      <c r="AT20" s="4"/>
      <c r="AU20" s="4"/>
      <c r="AV20" s="4"/>
      <c r="AW20" s="4"/>
      <c r="AX20" s="4"/>
      <c r="AY20" s="4"/>
      <c r="AZ20" s="4"/>
      <c r="BA20" s="37"/>
      <c r="BB20" s="4" t="str">
        <f>ASC(SUBSTITUTE(AD22,"ヴ","ｳﾞ"))</f>
        <v/>
      </c>
      <c r="BC20" s="4" t="str">
        <f>SUBSTITUTE(SUBSTITUTE(SUBSTITUTE(SUBSTITUTE(SUBSTITUTE(SUBSTITUTE(SUBSTITUTE(SUBSTITUTE(SUBSTITUTE(BB20,"ｧ","ｱ"),"ｨ","ｲ"),"ｩ","ｳ"),"ｪ","ｴ"),"ｫ","ｵ"),"ｬ","ﾔ"),"ｭ","ﾕ"),"ｮ","ﾖ"),"ｯ","ﾂ")</f>
        <v/>
      </c>
      <c r="BD20" s="4">
        <f>IF(BB20=BC20,0,1)</f>
        <v>0</v>
      </c>
      <c r="BE20" s="4" t="str">
        <f>IF(BB20=BC20,"0=カナ小文字なし","1=※カナ小文字あり※")</f>
        <v>0=カナ小文字なし</v>
      </c>
      <c r="BF20" s="4"/>
      <c r="BG20" s="4"/>
      <c r="BH20" s="4"/>
      <c r="BI20" s="4"/>
      <c r="BJ20" s="4"/>
      <c r="BK20" s="4"/>
      <c r="BL20" s="4"/>
      <c r="BM20" s="4"/>
      <c r="BN20" s="4"/>
      <c r="BO20" s="4"/>
      <c r="BP20" s="4"/>
      <c r="BQ20" s="4"/>
      <c r="BR20" s="4"/>
      <c r="BS20" s="4"/>
      <c r="BT20" s="4"/>
      <c r="BU20" s="4"/>
      <c r="BV20" s="4"/>
      <c r="BW20" s="4"/>
      <c r="BX20" s="89"/>
      <c r="BY20" s="89"/>
      <c r="BZ20" s="89"/>
    </row>
    <row r="21" spans="1:78" ht="30" customHeight="1">
      <c r="A21" s="270" t="s">
        <v>68</v>
      </c>
      <c r="B21" s="142"/>
      <c r="C21" s="27" t="str">
        <f>MID(AD14,1,1)</f>
        <v/>
      </c>
      <c r="D21" s="28" t="str">
        <f>MID(AD14,2,1)</f>
        <v/>
      </c>
      <c r="E21" s="28" t="str">
        <f>MID(AD14,3,1)</f>
        <v/>
      </c>
      <c r="F21" s="28" t="str">
        <f>MID(AD14,4,1)</f>
        <v/>
      </c>
      <c r="G21" s="28" t="str">
        <f>MID(AD14,5,1)</f>
        <v/>
      </c>
      <c r="H21" s="28" t="str">
        <f>MID(AD14,6,1)</f>
        <v/>
      </c>
      <c r="I21" s="28" t="str">
        <f>MID(AD14,7,1)</f>
        <v/>
      </c>
      <c r="J21" s="28" t="str">
        <f>MID(AD14,8,1)</f>
        <v/>
      </c>
      <c r="K21" s="258" t="s">
        <v>69</v>
      </c>
      <c r="L21" s="139"/>
      <c r="M21" s="139"/>
      <c r="N21" s="139"/>
      <c r="O21" s="139"/>
      <c r="P21" s="139"/>
      <c r="Q21" s="259"/>
      <c r="R21" s="27" t="str">
        <f>MID(AD15,1,1)</f>
        <v/>
      </c>
      <c r="S21" s="28" t="str">
        <f>MID(AD15,2,1)</f>
        <v/>
      </c>
      <c r="T21" s="28" t="str">
        <f>MID(AD15,3,1)</f>
        <v/>
      </c>
      <c r="U21" s="28" t="str">
        <f>MID(AD15,4,1)</f>
        <v/>
      </c>
      <c r="V21" s="28" t="str">
        <f>MID(AD15,5,1)</f>
        <v/>
      </c>
      <c r="W21" s="28" t="str">
        <f>MID(AD15,6,1)</f>
        <v/>
      </c>
      <c r="X21" s="28" t="str">
        <f>MID(AD15,7,1)</f>
        <v/>
      </c>
      <c r="Y21" s="31" t="str">
        <f>MID(AD15,8,1)</f>
        <v/>
      </c>
      <c r="Z21" s="1"/>
      <c r="AA21" s="264"/>
      <c r="AB21" s="16" t="s">
        <v>70</v>
      </c>
      <c r="AC21" s="17" t="s">
        <v>8</v>
      </c>
      <c r="AD21" s="112"/>
      <c r="AE21" s="16" t="s">
        <v>71</v>
      </c>
      <c r="AF21" s="18" t="s">
        <v>72</v>
      </c>
      <c r="AG21" s="4"/>
      <c r="AH21" s="4"/>
      <c r="AI21" s="4"/>
      <c r="AJ21" s="4"/>
      <c r="AK21" s="4"/>
      <c r="AL21" s="4"/>
      <c r="AM21" s="4"/>
      <c r="AN21" s="4"/>
      <c r="AO21" s="4"/>
      <c r="AP21" s="4"/>
      <c r="AQ21" s="4"/>
      <c r="AR21" s="4"/>
      <c r="AS21" s="4"/>
      <c r="AT21" s="4"/>
      <c r="AU21" s="4"/>
      <c r="AV21" s="4"/>
      <c r="AW21" s="4"/>
      <c r="AX21" s="4"/>
      <c r="AY21" s="4"/>
      <c r="AZ21" s="4"/>
      <c r="BA21" s="37"/>
      <c r="BB21" s="4">
        <v>1</v>
      </c>
      <c r="BC21" s="4">
        <f t="shared" ref="BC21:BV21" si="0">BB21+1</f>
        <v>2</v>
      </c>
      <c r="BD21" s="4">
        <f t="shared" si="0"/>
        <v>3</v>
      </c>
      <c r="BE21" s="4">
        <f t="shared" si="0"/>
        <v>4</v>
      </c>
      <c r="BF21" s="4">
        <f t="shared" si="0"/>
        <v>5</v>
      </c>
      <c r="BG21" s="4">
        <f t="shared" si="0"/>
        <v>6</v>
      </c>
      <c r="BH21" s="4">
        <f t="shared" si="0"/>
        <v>7</v>
      </c>
      <c r="BI21" s="4">
        <f t="shared" si="0"/>
        <v>8</v>
      </c>
      <c r="BJ21" s="4">
        <f t="shared" si="0"/>
        <v>9</v>
      </c>
      <c r="BK21" s="4">
        <f t="shared" si="0"/>
        <v>10</v>
      </c>
      <c r="BL21" s="4">
        <f t="shared" si="0"/>
        <v>11</v>
      </c>
      <c r="BM21" s="4">
        <f t="shared" si="0"/>
        <v>12</v>
      </c>
      <c r="BN21" s="4">
        <f t="shared" si="0"/>
        <v>13</v>
      </c>
      <c r="BO21" s="4">
        <f t="shared" si="0"/>
        <v>14</v>
      </c>
      <c r="BP21" s="4">
        <f t="shared" si="0"/>
        <v>15</v>
      </c>
      <c r="BQ21" s="4">
        <f t="shared" si="0"/>
        <v>16</v>
      </c>
      <c r="BR21" s="4">
        <f t="shared" si="0"/>
        <v>17</v>
      </c>
      <c r="BS21" s="4">
        <f t="shared" si="0"/>
        <v>18</v>
      </c>
      <c r="BT21" s="4">
        <f t="shared" si="0"/>
        <v>19</v>
      </c>
      <c r="BU21" s="4">
        <f t="shared" si="0"/>
        <v>20</v>
      </c>
      <c r="BV21" s="4">
        <f t="shared" si="0"/>
        <v>21</v>
      </c>
      <c r="BW21" s="4"/>
      <c r="BX21" s="89"/>
      <c r="BY21" s="89"/>
      <c r="BZ21" s="89"/>
    </row>
    <row r="22" spans="1:78" ht="30" customHeight="1" thickBot="1">
      <c r="A22" s="271" t="s">
        <v>73</v>
      </c>
      <c r="B22" s="148"/>
      <c r="C22" s="32" t="str">
        <f>IF(AD16="","",MID(YEAR(AD16),1,1))</f>
        <v/>
      </c>
      <c r="D22" s="32" t="str">
        <f>IF(AD16="","",MID(YEAR(AD16),2,1))</f>
        <v/>
      </c>
      <c r="E22" s="32" t="str">
        <f>IF(AD16="","",MID(YEAR(AD16),3,1))</f>
        <v/>
      </c>
      <c r="F22" s="32" t="str">
        <f>IF(AD16="","",MID(YEAR(AD16),4,1))</f>
        <v/>
      </c>
      <c r="G22" s="33" t="s">
        <v>74</v>
      </c>
      <c r="H22" s="32" t="str">
        <f>IF(AD16="","",IF(MONTH(AD16)&lt;10,"",MID(MONTH(AD16),1,1)))</f>
        <v/>
      </c>
      <c r="I22" s="32" t="str">
        <f>IF(AD16="","",IF(MONTH(AD16)&lt;10,MID(MONTH(AD16),1,1),MID(MONTH(AD16),2,1)))</f>
        <v/>
      </c>
      <c r="J22" s="33" t="s">
        <v>75</v>
      </c>
      <c r="K22" s="32" t="str">
        <f>IF(AD16="","",IF(DAY(AD16)&lt;10,"",MID(DAY(AD16),1,1)))</f>
        <v/>
      </c>
      <c r="L22" s="32" t="str">
        <f>IF(AD16="","",IF(DAY(AD16)&lt;10,MID(DAY(AD16),1,1),MID(DAY(AD16),2,1)))</f>
        <v/>
      </c>
      <c r="M22" s="34" t="s">
        <v>76</v>
      </c>
      <c r="N22" s="35"/>
      <c r="O22" s="36"/>
      <c r="P22" s="36"/>
      <c r="Q22" s="36"/>
      <c r="R22" s="36"/>
      <c r="S22" s="36"/>
      <c r="T22" s="36"/>
      <c r="U22" s="36"/>
      <c r="V22" s="265" t="str">
        <f>IF(C22="","",DATE(C22&amp;D22&amp;E22&amp;F22,H22&amp;I22,K22&amp;L22))</f>
        <v/>
      </c>
      <c r="W22" s="266"/>
      <c r="X22" s="266"/>
      <c r="Y22" s="267"/>
      <c r="Z22" s="1"/>
      <c r="AA22" s="233" t="s">
        <v>77</v>
      </c>
      <c r="AB22" s="45" t="s">
        <v>78</v>
      </c>
      <c r="AC22" s="92" t="s">
        <v>8</v>
      </c>
      <c r="AD22" s="113"/>
      <c r="AE22" s="105" t="s">
        <v>160</v>
      </c>
      <c r="AF22" s="91" t="s">
        <v>166</v>
      </c>
      <c r="AG22" s="4"/>
      <c r="AH22" s="4"/>
      <c r="AI22" s="4"/>
      <c r="AJ22" s="4"/>
      <c r="AK22" s="4"/>
      <c r="AL22" s="4"/>
      <c r="AM22" s="4"/>
      <c r="AN22" s="4"/>
      <c r="AO22" s="4"/>
      <c r="AP22" s="4"/>
      <c r="AQ22" s="4"/>
      <c r="AR22" s="4"/>
      <c r="AS22" s="4"/>
      <c r="AT22" s="37"/>
      <c r="AU22" s="37"/>
      <c r="AV22" s="37"/>
      <c r="AW22" s="37"/>
      <c r="AX22" s="37"/>
      <c r="AY22" s="37"/>
      <c r="AZ22" s="37"/>
      <c r="BA22" s="4"/>
      <c r="BB22" s="4" t="str">
        <f t="shared" ref="BB22:BV22" si="1">MID(IF($AD$37=0,$BB$20,$BC$20),BB21,1)</f>
        <v/>
      </c>
      <c r="BC22" s="4" t="str">
        <f t="shared" si="1"/>
        <v/>
      </c>
      <c r="BD22" s="4" t="str">
        <f t="shared" si="1"/>
        <v/>
      </c>
      <c r="BE22" s="4" t="str">
        <f t="shared" si="1"/>
        <v/>
      </c>
      <c r="BF22" s="4" t="str">
        <f t="shared" si="1"/>
        <v/>
      </c>
      <c r="BG22" s="4" t="str">
        <f t="shared" si="1"/>
        <v/>
      </c>
      <c r="BH22" s="4" t="str">
        <f t="shared" si="1"/>
        <v/>
      </c>
      <c r="BI22" s="4" t="str">
        <f t="shared" si="1"/>
        <v/>
      </c>
      <c r="BJ22" s="4" t="str">
        <f t="shared" si="1"/>
        <v/>
      </c>
      <c r="BK22" s="4" t="str">
        <f t="shared" si="1"/>
        <v/>
      </c>
      <c r="BL22" s="4" t="str">
        <f t="shared" si="1"/>
        <v/>
      </c>
      <c r="BM22" s="4" t="str">
        <f t="shared" si="1"/>
        <v/>
      </c>
      <c r="BN22" s="4" t="str">
        <f t="shared" si="1"/>
        <v/>
      </c>
      <c r="BO22" s="4" t="str">
        <f t="shared" si="1"/>
        <v/>
      </c>
      <c r="BP22" s="4" t="str">
        <f t="shared" si="1"/>
        <v/>
      </c>
      <c r="BQ22" s="4" t="str">
        <f t="shared" si="1"/>
        <v/>
      </c>
      <c r="BR22" s="4" t="str">
        <f t="shared" si="1"/>
        <v/>
      </c>
      <c r="BS22" s="4" t="str">
        <f t="shared" si="1"/>
        <v/>
      </c>
      <c r="BT22" s="4" t="str">
        <f t="shared" si="1"/>
        <v/>
      </c>
      <c r="BU22" s="4" t="str">
        <f t="shared" si="1"/>
        <v/>
      </c>
      <c r="BV22" s="4" t="str">
        <f t="shared" si="1"/>
        <v/>
      </c>
      <c r="BW22" s="4"/>
      <c r="BX22" s="89"/>
      <c r="BY22" s="89"/>
      <c r="BZ22" s="89"/>
    </row>
    <row r="23" spans="1:78" ht="30" customHeight="1">
      <c r="A23" s="164" t="s">
        <v>79</v>
      </c>
      <c r="B23" s="268" t="s">
        <v>80</v>
      </c>
      <c r="C23" s="215"/>
      <c r="D23" s="215"/>
      <c r="E23" s="215"/>
      <c r="F23" s="215"/>
      <c r="G23" s="215"/>
      <c r="H23" s="215"/>
      <c r="I23" s="215"/>
      <c r="J23" s="215"/>
      <c r="K23" s="215"/>
      <c r="L23" s="215"/>
      <c r="M23" s="215"/>
      <c r="N23" s="215"/>
      <c r="O23" s="215"/>
      <c r="P23" s="215"/>
      <c r="Q23" s="215"/>
      <c r="R23" s="215"/>
      <c r="S23" s="215"/>
      <c r="T23" s="215"/>
      <c r="U23" s="215"/>
      <c r="V23" s="215"/>
      <c r="W23" s="215"/>
      <c r="X23" s="215"/>
      <c r="Y23" s="216"/>
      <c r="Z23" s="1"/>
      <c r="AA23" s="234"/>
      <c r="AB23" s="38" t="s">
        <v>81</v>
      </c>
      <c r="AC23" s="92" t="s">
        <v>8</v>
      </c>
      <c r="AD23" s="113"/>
      <c r="AE23" s="105" t="s">
        <v>174</v>
      </c>
      <c r="AF23" s="91" t="s">
        <v>172</v>
      </c>
      <c r="AG23" s="4"/>
      <c r="AH23" s="4"/>
      <c r="AI23" s="4"/>
      <c r="AJ23" s="4"/>
      <c r="AK23" s="4"/>
      <c r="AL23" s="4"/>
      <c r="AM23" s="4"/>
      <c r="AN23" s="4"/>
      <c r="AO23" s="4"/>
      <c r="AP23" s="4"/>
      <c r="AQ23" s="4"/>
      <c r="AR23" s="4"/>
      <c r="AS23" s="4"/>
      <c r="AT23" s="4"/>
      <c r="AU23" s="4"/>
      <c r="AV23" s="4"/>
      <c r="AW23" s="4"/>
      <c r="AX23" s="4"/>
      <c r="AY23" s="4"/>
      <c r="AZ23" s="4"/>
      <c r="BA23" s="89"/>
      <c r="BB23" s="89"/>
      <c r="BC23" s="89"/>
      <c r="BD23" s="89"/>
      <c r="BE23" s="89"/>
      <c r="BF23" s="89"/>
      <c r="BG23" s="89"/>
      <c r="BH23" s="89"/>
      <c r="BI23" s="89"/>
      <c r="BJ23" s="89"/>
      <c r="BK23" s="89"/>
      <c r="BL23" s="89"/>
      <c r="BM23" s="89"/>
      <c r="BN23" s="89"/>
      <c r="BO23" s="89"/>
      <c r="BP23" s="89"/>
      <c r="BQ23" s="89"/>
      <c r="BR23" s="89"/>
      <c r="BS23" s="89"/>
      <c r="BT23" s="89"/>
      <c r="BU23" s="89"/>
      <c r="BV23" s="89"/>
      <c r="BW23" s="4"/>
      <c r="BX23" s="89"/>
      <c r="BY23" s="89"/>
      <c r="BZ23" s="89"/>
    </row>
    <row r="24" spans="1:78" ht="45.75" customHeight="1">
      <c r="A24" s="165"/>
      <c r="B24" s="176" t="s">
        <v>130</v>
      </c>
      <c r="C24" s="177"/>
      <c r="D24" s="177"/>
      <c r="E24" s="177"/>
      <c r="F24" s="177"/>
      <c r="G24" s="177"/>
      <c r="H24" s="177"/>
      <c r="I24" s="177"/>
      <c r="J24" s="177"/>
      <c r="K24" s="177"/>
      <c r="L24" s="177"/>
      <c r="M24" s="177"/>
      <c r="N24" s="177"/>
      <c r="O24" s="177"/>
      <c r="P24" s="177"/>
      <c r="Q24" s="177"/>
      <c r="R24" s="177"/>
      <c r="S24" s="177"/>
      <c r="T24" s="177"/>
      <c r="U24" s="177"/>
      <c r="V24" s="177"/>
      <c r="W24" s="177"/>
      <c r="X24" s="177"/>
      <c r="Y24" s="178"/>
      <c r="Z24" s="1"/>
      <c r="AA24" s="234"/>
      <c r="AB24" s="38" t="s">
        <v>82</v>
      </c>
      <c r="AC24" s="90" t="s">
        <v>8</v>
      </c>
      <c r="AD24" s="162"/>
      <c r="AE24" s="272" t="s">
        <v>173</v>
      </c>
      <c r="AF24" s="274" t="s">
        <v>183</v>
      </c>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89"/>
      <c r="BY24" s="89"/>
      <c r="BZ24" s="89"/>
    </row>
    <row r="25" spans="1:78" ht="5.25" customHeight="1" thickBot="1">
      <c r="A25" s="39"/>
      <c r="B25" s="39"/>
      <c r="C25" s="39"/>
      <c r="D25" s="39"/>
      <c r="E25" s="39"/>
      <c r="F25" s="39"/>
      <c r="G25" s="39"/>
      <c r="H25" s="39"/>
      <c r="I25" s="39"/>
      <c r="J25" s="39"/>
      <c r="K25" s="39"/>
      <c r="L25" s="39"/>
      <c r="M25" s="39"/>
      <c r="N25" s="39"/>
      <c r="O25" s="39"/>
      <c r="P25" s="39"/>
      <c r="Q25" s="39"/>
      <c r="R25" s="39"/>
      <c r="S25" s="39"/>
      <c r="T25" s="39"/>
      <c r="U25" s="39"/>
      <c r="V25" s="39"/>
      <c r="W25" s="40"/>
      <c r="X25" s="39"/>
      <c r="Y25" s="1"/>
      <c r="Z25" s="1"/>
      <c r="AA25" s="234"/>
      <c r="AB25" s="95"/>
      <c r="AC25" s="94"/>
      <c r="AD25" s="163"/>
      <c r="AE25" s="273"/>
      <c r="AF25" s="275"/>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89"/>
      <c r="BY25" s="89"/>
      <c r="BZ25" s="89"/>
    </row>
    <row r="26" spans="1:78" ht="39.75" customHeight="1">
      <c r="A26" s="166" t="s">
        <v>83</v>
      </c>
      <c r="B26" s="169" t="s">
        <v>84</v>
      </c>
      <c r="C26" s="134"/>
      <c r="D26" s="135"/>
      <c r="E26" s="41" t="str">
        <f t="shared" ref="E26:Y26" si="2">BB22</f>
        <v/>
      </c>
      <c r="F26" s="41" t="str">
        <f t="shared" si="2"/>
        <v/>
      </c>
      <c r="G26" s="41" t="str">
        <f t="shared" si="2"/>
        <v/>
      </c>
      <c r="H26" s="41" t="str">
        <f t="shared" si="2"/>
        <v/>
      </c>
      <c r="I26" s="41" t="str">
        <f t="shared" si="2"/>
        <v/>
      </c>
      <c r="J26" s="41" t="str">
        <f t="shared" si="2"/>
        <v/>
      </c>
      <c r="K26" s="41" t="str">
        <f t="shared" si="2"/>
        <v/>
      </c>
      <c r="L26" s="41" t="str">
        <f t="shared" si="2"/>
        <v/>
      </c>
      <c r="M26" s="41" t="str">
        <f t="shared" si="2"/>
        <v/>
      </c>
      <c r="N26" s="41" t="str">
        <f t="shared" si="2"/>
        <v/>
      </c>
      <c r="O26" s="41" t="str">
        <f t="shared" si="2"/>
        <v/>
      </c>
      <c r="P26" s="41" t="str">
        <f t="shared" si="2"/>
        <v/>
      </c>
      <c r="Q26" s="41" t="str">
        <f t="shared" si="2"/>
        <v/>
      </c>
      <c r="R26" s="41" t="str">
        <f t="shared" si="2"/>
        <v/>
      </c>
      <c r="S26" s="41" t="str">
        <f t="shared" si="2"/>
        <v/>
      </c>
      <c r="T26" s="41" t="str">
        <f t="shared" si="2"/>
        <v/>
      </c>
      <c r="U26" s="41" t="str">
        <f t="shared" si="2"/>
        <v/>
      </c>
      <c r="V26" s="41" t="str">
        <f t="shared" si="2"/>
        <v/>
      </c>
      <c r="W26" s="41" t="str">
        <f t="shared" si="2"/>
        <v/>
      </c>
      <c r="X26" s="41" t="str">
        <f t="shared" si="2"/>
        <v/>
      </c>
      <c r="Y26" s="42" t="str">
        <f t="shared" si="2"/>
        <v/>
      </c>
      <c r="Z26" s="1"/>
      <c r="AA26" s="234"/>
      <c r="AB26" s="16" t="s">
        <v>85</v>
      </c>
      <c r="AC26" s="17" t="s">
        <v>8</v>
      </c>
      <c r="AD26" s="112"/>
      <c r="AE26" s="16">
        <v>1</v>
      </c>
      <c r="AF26" s="18" t="s">
        <v>86</v>
      </c>
      <c r="AG26" s="4"/>
      <c r="AH26" s="4"/>
      <c r="AI26" s="4"/>
      <c r="AJ26" s="4"/>
      <c r="AK26" s="4"/>
      <c r="AL26" s="4"/>
      <c r="AM26" s="4"/>
      <c r="AN26" s="4"/>
      <c r="AO26" s="4"/>
      <c r="AP26" s="4"/>
      <c r="AQ26" s="4"/>
      <c r="AR26" s="4"/>
      <c r="AS26" s="4"/>
      <c r="AT26" s="4"/>
      <c r="AU26" s="4"/>
      <c r="AV26" s="4"/>
      <c r="AW26" s="4"/>
      <c r="AX26" s="4"/>
      <c r="AY26" s="4"/>
      <c r="AZ26" s="4"/>
      <c r="BA26" s="4" t="s">
        <v>137</v>
      </c>
      <c r="BB26" s="4" t="str">
        <f>MID(AD30,2,3)</f>
        <v/>
      </c>
      <c r="BC26" s="4"/>
      <c r="BD26" s="4"/>
      <c r="BE26" s="4"/>
      <c r="BF26" s="4"/>
      <c r="BG26" s="4"/>
      <c r="BH26" s="4"/>
      <c r="BI26" s="4"/>
      <c r="BJ26" s="4"/>
      <c r="BK26" s="4"/>
      <c r="BL26" s="4"/>
      <c r="BM26" s="4"/>
      <c r="BN26" s="4"/>
      <c r="BO26" s="4"/>
      <c r="BP26" s="4"/>
      <c r="BQ26" s="4"/>
      <c r="BR26" s="4"/>
      <c r="BS26" s="4"/>
      <c r="BT26" s="4"/>
      <c r="BU26" s="4"/>
      <c r="BV26" s="4"/>
      <c r="BW26" s="4"/>
      <c r="BX26" s="89"/>
      <c r="BY26" s="89"/>
      <c r="BZ26" s="89"/>
    </row>
    <row r="27" spans="1:78" ht="20.25" customHeight="1">
      <c r="A27" s="167"/>
      <c r="B27" s="269" t="s">
        <v>81</v>
      </c>
      <c r="C27" s="153"/>
      <c r="D27" s="154"/>
      <c r="E27" s="155" t="str">
        <f>IF(AD23="","[金融機関名未入力]",IF(RIGHT(AD23,2)="銀行",SUBSTITUTE(AD23,"銀行",""),IF(RIGHT(AD23,4)="信用金庫",SUBSTITUTE(AD23,"信用金庫",""),AD23)))</f>
        <v>[金融機関名未入力]</v>
      </c>
      <c r="F27" s="153"/>
      <c r="G27" s="153"/>
      <c r="H27" s="153"/>
      <c r="I27" s="153"/>
      <c r="J27" s="152" t="str">
        <f>IF(RIGHT(AD23,2)="銀行"," ☑ 銀　　　行　Bank"," □ 銀　　　行　Bank")</f>
        <v xml:space="preserve"> □ 銀　　　行　Bank</v>
      </c>
      <c r="K27" s="153"/>
      <c r="L27" s="153"/>
      <c r="M27" s="153"/>
      <c r="N27" s="154"/>
      <c r="O27" s="155" t="str">
        <f>IF(AD24="","[支店名未入力]",IF(RIGHT(AD24,2)="支店",SUBSTITUTE(AD24,"支店",),IF(RIGHT(AD24,3)="出張所",SUBSTITUTE(AD24,"出張所",),AD24)))</f>
        <v>[支店名未入力]</v>
      </c>
      <c r="P27" s="153"/>
      <c r="Q27" s="153"/>
      <c r="R27" s="153"/>
      <c r="S27" s="153"/>
      <c r="T27" s="152" t="str">
        <f>IF(OR(RIGHT(AD24,2)="本店",RIGHT(AD24,2)="支店")," ☑　本 ･ 支店　Main/Branch"," □　本 ･ 支店　Main/Branch")</f>
        <v xml:space="preserve"> □　本 ･ 支店　Main/Branch</v>
      </c>
      <c r="U27" s="153"/>
      <c r="V27" s="153"/>
      <c r="W27" s="153"/>
      <c r="X27" s="153"/>
      <c r="Y27" s="257"/>
      <c r="Z27" s="1"/>
      <c r="AA27" s="234"/>
      <c r="AB27" s="238" t="s">
        <v>164</v>
      </c>
      <c r="AC27" s="241" t="s">
        <v>8</v>
      </c>
      <c r="AD27" s="244"/>
      <c r="AE27" s="247" t="s">
        <v>165</v>
      </c>
      <c r="AF27" s="250" t="s">
        <v>171</v>
      </c>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row>
    <row r="28" spans="1:78" ht="18" customHeight="1">
      <c r="A28" s="167"/>
      <c r="B28" s="156"/>
      <c r="C28" s="157"/>
      <c r="D28" s="159"/>
      <c r="E28" s="156"/>
      <c r="F28" s="157"/>
      <c r="G28" s="157"/>
      <c r="H28" s="157"/>
      <c r="I28" s="157"/>
      <c r="J28" s="158" t="str">
        <f>IF(RIGHT(AD23,4)="信用金庫"," ☑ 信用金庫　Shinkin Bank"," □ 信用金庫　Shinkin Bank")</f>
        <v xml:space="preserve"> □ 信用金庫　Shinkin Bank</v>
      </c>
      <c r="K28" s="157"/>
      <c r="L28" s="157"/>
      <c r="M28" s="157"/>
      <c r="N28" s="159"/>
      <c r="O28" s="156"/>
      <c r="P28" s="157"/>
      <c r="Q28" s="157"/>
      <c r="R28" s="157"/>
      <c r="S28" s="157"/>
      <c r="T28" s="158" t="str">
        <f>IF(RIGHT(AD24,3)="出張所"," ☑　出張所　　 Sub branch"," □　出張所　　 Sub branch")</f>
        <v xml:space="preserve"> □　出張所　　 Sub branch</v>
      </c>
      <c r="U28" s="157"/>
      <c r="V28" s="157"/>
      <c r="W28" s="157"/>
      <c r="X28" s="157"/>
      <c r="Y28" s="160"/>
      <c r="Z28" s="1"/>
      <c r="AA28" s="234"/>
      <c r="AB28" s="239"/>
      <c r="AC28" s="242"/>
      <c r="AD28" s="245"/>
      <c r="AE28" s="248"/>
      <c r="AF28" s="251"/>
    </row>
    <row r="29" spans="1:78" ht="35.25" customHeight="1">
      <c r="A29" s="167"/>
      <c r="B29" s="141" t="s">
        <v>89</v>
      </c>
      <c r="C29" s="139"/>
      <c r="D29" s="142"/>
      <c r="E29" s="151" t="str">
        <f>IF(AD26=1,BC31,BB31)</f>
        <v>□　普通預金</v>
      </c>
      <c r="F29" s="139"/>
      <c r="G29" s="139"/>
      <c r="H29" s="139"/>
      <c r="I29" s="139"/>
      <c r="J29" s="139"/>
      <c r="K29" s="151" t="str">
        <f>IF(AD26=3,BE31,BD31)</f>
        <v>□ 当座預金</v>
      </c>
      <c r="L29" s="139"/>
      <c r="M29" s="139"/>
      <c r="N29" s="139"/>
      <c r="O29" s="139"/>
      <c r="P29" s="139"/>
      <c r="Q29" s="139"/>
      <c r="R29" s="151" t="str">
        <f>IF(AD26=9,BG31,BF31)</f>
        <v>□ その他</v>
      </c>
      <c r="S29" s="139"/>
      <c r="T29" s="139"/>
      <c r="U29" s="139"/>
      <c r="V29" s="139"/>
      <c r="W29" s="139"/>
      <c r="X29" s="139"/>
      <c r="Y29" s="145"/>
      <c r="Z29" s="1"/>
      <c r="AA29" s="235"/>
      <c r="AB29" s="240"/>
      <c r="AC29" s="243"/>
      <c r="AD29" s="246"/>
      <c r="AE29" s="249"/>
      <c r="AF29" s="252"/>
      <c r="AG29" s="4"/>
      <c r="AH29" s="4"/>
      <c r="AI29" s="4"/>
      <c r="AJ29" s="4"/>
      <c r="AK29" s="4"/>
      <c r="AL29" s="4"/>
      <c r="AM29" s="4"/>
      <c r="AN29" s="4"/>
      <c r="AO29" s="4"/>
      <c r="AP29" s="4"/>
      <c r="AQ29" s="4"/>
      <c r="AR29" s="4"/>
      <c r="AS29" s="4"/>
      <c r="AT29" s="4"/>
      <c r="AU29" s="4"/>
      <c r="AV29" s="4"/>
      <c r="AW29" s="4"/>
      <c r="AX29" s="4"/>
      <c r="AY29" s="4"/>
      <c r="AZ29" s="4"/>
      <c r="BA29" s="70" t="s">
        <v>138</v>
      </c>
      <c r="BB29" s="4" t="str">
        <f>RIGHT(INT($AD$31/10),7)</f>
        <v>0</v>
      </c>
      <c r="BC29" s="4">
        <f>IF(INT($BB$29/1000000)&gt;0,INT($BB$29/1000000),0)</f>
        <v>0</v>
      </c>
      <c r="BD29" s="4">
        <f>IF(INT($BB$29/100000)&gt;0,INT($BB$29/100000)-BC$29*10,0)</f>
        <v>0</v>
      </c>
      <c r="BE29" s="4">
        <f>IF(INT($BB$29/10000)&gt;0,INT($BB$29/10000)-BC$29*100-BD$29*10,0)</f>
        <v>0</v>
      </c>
      <c r="BF29" s="4">
        <f>IF(INT($BB$29/1000)&gt;0,INT($BB$29/1000)-BC$29*1000-BD$29*100-BE$29*10,0)</f>
        <v>0</v>
      </c>
      <c r="BG29" s="4">
        <f>IF(INT($BB$29/100)&gt;0,INT($BB$29/100)-BC$29*10000-BD$29*1000-BE$29*100-BF$29*10,0)</f>
        <v>0</v>
      </c>
      <c r="BH29" s="4">
        <f>IF(INT($BB$29/10)&gt;0,INT($BB$29/10)-BC$29*100000-BD$29*10000-BE$29*1000-BF$29*100-BG$29*10,0)</f>
        <v>0</v>
      </c>
      <c r="BI29" s="4" t="str">
        <f>RIGHT($BB$29,1)</f>
        <v>0</v>
      </c>
      <c r="BJ29" s="4" t="str">
        <f>BC29&amp;BD29&amp;BE29&amp;BF29&amp;BG29&amp;BH29&amp;BI29</f>
        <v>0000000</v>
      </c>
      <c r="BK29" s="4"/>
      <c r="BL29" s="4"/>
      <c r="BM29" s="4"/>
      <c r="BN29" s="4"/>
      <c r="BO29" s="4"/>
      <c r="BP29" s="4"/>
      <c r="BQ29" s="4"/>
      <c r="BR29" s="4"/>
      <c r="BS29" s="4"/>
      <c r="BT29" s="4"/>
      <c r="BU29" s="4"/>
      <c r="BV29" s="4"/>
      <c r="BW29" s="4"/>
      <c r="BX29" s="89"/>
      <c r="BY29" s="89"/>
      <c r="BZ29" s="89"/>
    </row>
    <row r="30" spans="1:78" ht="39.75" customHeight="1">
      <c r="A30" s="168"/>
      <c r="B30" s="141" t="s">
        <v>97</v>
      </c>
      <c r="C30" s="139"/>
      <c r="D30" s="142"/>
      <c r="E30" s="226">
        <f>IF(OR(COUNTIF($AD$23,"*ゆうちょ*")=1,COUNTIF($AD$23,"*post*")=1),BC29,BC32)</f>
        <v>0</v>
      </c>
      <c r="F30" s="139"/>
      <c r="G30" s="140"/>
      <c r="H30" s="138">
        <f>IF(OR(COUNTIF($AD$23,"*ゆうちょ*")=1,COUNTIF($AD$23,"*post*")=1),BD29,BD32)</f>
        <v>0</v>
      </c>
      <c r="I30" s="139"/>
      <c r="J30" s="140"/>
      <c r="K30" s="138">
        <f>IF(OR(COUNTIF($AD$23,"*ゆうちょ*")=1,COUNTIF($AD$23,"*post*")=1),BE29,BE32)</f>
        <v>0</v>
      </c>
      <c r="L30" s="139"/>
      <c r="M30" s="140"/>
      <c r="N30" s="138">
        <f>IF(OR(COUNTIF($AD$23,"*ゆうちょ*")=1,COUNTIF($AD$23,"*post*")=1),BF29,BF32)</f>
        <v>0</v>
      </c>
      <c r="O30" s="139"/>
      <c r="P30" s="140"/>
      <c r="Q30" s="138">
        <f>IF(OR(COUNTIF($AD$23,"*ゆうちょ*")=1,COUNTIF($AD$23,"*post*")=1),BG29,BG32)</f>
        <v>0</v>
      </c>
      <c r="R30" s="139"/>
      <c r="S30" s="140"/>
      <c r="T30" s="138">
        <f>IF(OR(COUNTIF($AD$23,"*ゆうちょ*")=1,COUNTIF($AD$23,"*post*")=1),BH29,BH32)</f>
        <v>0</v>
      </c>
      <c r="U30" s="139"/>
      <c r="V30" s="140"/>
      <c r="W30" s="138" t="str">
        <f>IF(OR(COUNTIF($AD$23,"*ゆうちょ*")=1,COUNTIF($AD$23,"*post*")=1),BI29,BI32)</f>
        <v/>
      </c>
      <c r="X30" s="139"/>
      <c r="Y30" s="145"/>
      <c r="Z30" s="1"/>
      <c r="AA30" s="236" t="s">
        <v>87</v>
      </c>
      <c r="AB30" s="43" t="s">
        <v>88</v>
      </c>
      <c r="AC30" s="93" t="s">
        <v>45</v>
      </c>
      <c r="AD30" s="114"/>
      <c r="AE30" s="43">
        <v>12345</v>
      </c>
      <c r="AF30" s="44" t="s">
        <v>178</v>
      </c>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89"/>
      <c r="BY30" s="89"/>
      <c r="BZ30" s="89"/>
    </row>
    <row r="31" spans="1:78" ht="71.25" customHeight="1">
      <c r="A31" s="143" t="s">
        <v>98</v>
      </c>
      <c r="B31" s="139"/>
      <c r="C31" s="139"/>
      <c r="D31" s="142"/>
      <c r="E31" s="144" t="str">
        <f>IF(AD39=1,BC33,BB33)</f>
        <v xml:space="preserve"> □ 通帳見開きの店名・預金種目・口座番号が確認できる箇所を添付しました
　 □ I have attached a copy of my bankbook page(s) showing the following information:</v>
      </c>
      <c r="F31" s="139"/>
      <c r="G31" s="139"/>
      <c r="H31" s="139"/>
      <c r="I31" s="139"/>
      <c r="J31" s="139"/>
      <c r="K31" s="139"/>
      <c r="L31" s="139"/>
      <c r="M31" s="139"/>
      <c r="N31" s="139"/>
      <c r="O31" s="139"/>
      <c r="P31" s="139"/>
      <c r="Q31" s="139"/>
      <c r="R31" s="139"/>
      <c r="S31" s="139"/>
      <c r="T31" s="139"/>
      <c r="U31" s="139"/>
      <c r="V31" s="139"/>
      <c r="W31" s="139"/>
      <c r="X31" s="139"/>
      <c r="Y31" s="145"/>
      <c r="Z31" s="1"/>
      <c r="AA31" s="237"/>
      <c r="AB31" s="45" t="s">
        <v>90</v>
      </c>
      <c r="AC31" s="46" t="s">
        <v>45</v>
      </c>
      <c r="AD31" s="115"/>
      <c r="AE31" s="120" t="s">
        <v>170</v>
      </c>
      <c r="AF31" s="91" t="s">
        <v>179</v>
      </c>
      <c r="AG31" s="4"/>
      <c r="AH31" s="4"/>
      <c r="AI31" s="4"/>
      <c r="AJ31" s="4"/>
      <c r="AK31" s="4"/>
      <c r="AL31" s="4"/>
      <c r="AM31" s="4"/>
      <c r="AN31" s="4"/>
      <c r="AO31" s="4"/>
      <c r="AP31" s="4"/>
      <c r="AQ31" s="4"/>
      <c r="AR31" s="4"/>
      <c r="AS31" s="4"/>
      <c r="AT31" s="4"/>
      <c r="AU31" s="4"/>
      <c r="AV31" s="4"/>
      <c r="AW31" s="4"/>
      <c r="AX31" s="4"/>
      <c r="AY31" s="4"/>
      <c r="AZ31" s="4"/>
      <c r="BA31" s="4" t="s">
        <v>132</v>
      </c>
      <c r="BB31" s="47" t="s">
        <v>91</v>
      </c>
      <c r="BC31" s="47" t="s">
        <v>92</v>
      </c>
      <c r="BD31" s="47" t="s">
        <v>93</v>
      </c>
      <c r="BE31" s="47" t="s">
        <v>94</v>
      </c>
      <c r="BF31" s="47" t="s">
        <v>95</v>
      </c>
      <c r="BG31" s="47" t="s">
        <v>96</v>
      </c>
      <c r="BH31" s="47"/>
      <c r="BI31" s="47"/>
      <c r="BJ31" s="47"/>
      <c r="BK31" s="47"/>
      <c r="BL31" s="47"/>
      <c r="BM31" s="47"/>
      <c r="BN31" s="4"/>
      <c r="BO31" s="4"/>
      <c r="BP31" s="4"/>
      <c r="BQ31" s="4"/>
      <c r="BR31" s="4"/>
      <c r="BS31" s="4"/>
      <c r="BT31" s="4"/>
      <c r="BU31" s="4"/>
      <c r="BV31" s="4"/>
      <c r="BW31" s="4"/>
      <c r="BX31" s="89"/>
      <c r="BY31" s="89"/>
      <c r="BZ31" s="89"/>
    </row>
    <row r="32" spans="1:78" ht="77.25" customHeight="1" thickBot="1">
      <c r="A32" s="146" t="s">
        <v>101</v>
      </c>
      <c r="B32" s="147"/>
      <c r="C32" s="147"/>
      <c r="D32" s="148"/>
      <c r="E32" s="149" t="str">
        <f>IF(AD27="C",BC34,IF(AD27="B",BD34,BB34))</f>
        <v xml:space="preserve"> □ 上記口座は「非居住者用預金」ではありません（下記※参照）
 □ 通帳見開きの口座名義（カナ又はローマ字）が確認できる箇所を添付しました
　　□ The above bank account is not a non-resident deposit account  
　       (For more information regarding non-resident deposit accounts, see the points below indicated by ※) 
    □ I have attached a copy of my bankbook page(s) showing my account name in katakana or Roman letters</v>
      </c>
      <c r="F32" s="147"/>
      <c r="G32" s="147"/>
      <c r="H32" s="147"/>
      <c r="I32" s="147"/>
      <c r="J32" s="147"/>
      <c r="K32" s="147"/>
      <c r="L32" s="147"/>
      <c r="M32" s="147"/>
      <c r="N32" s="147"/>
      <c r="O32" s="147"/>
      <c r="P32" s="147"/>
      <c r="Q32" s="147"/>
      <c r="R32" s="147"/>
      <c r="S32" s="147"/>
      <c r="T32" s="147"/>
      <c r="U32" s="147"/>
      <c r="V32" s="147"/>
      <c r="W32" s="147"/>
      <c r="X32" s="147"/>
      <c r="Y32" s="150"/>
      <c r="Z32" s="4"/>
      <c r="AA32" s="48" t="s">
        <v>175</v>
      </c>
      <c r="AB32" s="22" t="str">
        <f>IF(OR(COUNTIF($AD$23,"*ゆうちょ*")=1,COUNTIF($AD$23,"*post*")=1),"※入力不要※","口座番号
（ゆうちょ以外）")</f>
        <v>口座番号
（ゆうちょ以外）</v>
      </c>
      <c r="AC32" s="21" t="s">
        <v>45</v>
      </c>
      <c r="AD32" s="116"/>
      <c r="AE32" s="16">
        <v>1234567</v>
      </c>
      <c r="AF32" s="18" t="str">
        <f>IF(OR(COUNTIF($AD$23,"*ゆうちょ*")=1,COUNTIF($AD$23,"*post*")=1),"※入力不要※","【記入対象：ゆうちょ銀行以外の登録者】口座番号を半角で入力してください。")</f>
        <v>【記入対象：ゆうちょ銀行以外の登録者】口座番号を半角で入力してください。</v>
      </c>
      <c r="AG32" s="4"/>
      <c r="AH32" s="4"/>
      <c r="AI32" s="4"/>
      <c r="AJ32" s="4"/>
      <c r="AK32" s="4"/>
      <c r="AL32" s="4"/>
      <c r="AM32" s="4"/>
      <c r="AN32" s="4"/>
      <c r="AO32" s="4"/>
      <c r="AP32" s="4"/>
      <c r="AQ32" s="4"/>
      <c r="AR32" s="4"/>
      <c r="AS32" s="4"/>
      <c r="AT32" s="4"/>
      <c r="AU32" s="4"/>
      <c r="AV32" s="4"/>
      <c r="AW32" s="4"/>
      <c r="AX32" s="4"/>
      <c r="AY32" s="4"/>
      <c r="AZ32" s="4"/>
      <c r="BA32" s="60" t="s">
        <v>139</v>
      </c>
      <c r="BB32" s="4"/>
      <c r="BC32" s="4">
        <f>IF(IF(AD32/1000000&gt;1,INT(AD32/1000000),0)&gt;10,"error",IF(AD32/1000000&gt;1,INT(AD32/1000000),0))</f>
        <v>0</v>
      </c>
      <c r="BD32" s="4">
        <f>IF(AD32/100000&gt;1,INT(AD32/100000)-IF(AD32="",0,BC32*10),0)</f>
        <v>0</v>
      </c>
      <c r="BE32" s="4">
        <f>IF(AD32/10000&gt;1,INT(AD32/10000)-IF(BC32="",0,BC32*100)-IF(BD32="",0,BD32*10),0)</f>
        <v>0</v>
      </c>
      <c r="BF32" s="4">
        <f>IF(AD32/1000&gt;1,INT(AD32/1000)-IF(BC32="",0,BC32*1000)-IF(BD32="",0,BD32*100)-IF(BE32="",0,BE32*10),0)</f>
        <v>0</v>
      </c>
      <c r="BG32" s="4">
        <f>IF(AD32/100&gt;1,INT(AD32/100)-IF(BC32="",0,BC32*10000)-IF(BD32="",0,BD32*1000)-IF(BE32="",0,BE32*100)-IF(BF32="",0,BF32*10),0)</f>
        <v>0</v>
      </c>
      <c r="BH32" s="4">
        <f>IF(AD32/10&gt;1,INT(AD32/10)-IF(BC32="",0,BC32*100000)-IF(BD32="",0,BD32*10000)-IF(BE32="",0,BE32*1000)-IF(BF32="",0,BF32*100)-IF(BG32="",0,BG32*10),0)</f>
        <v>0</v>
      </c>
      <c r="BI32" s="4" t="str">
        <f>IF(E30="error","error",RIGHT(AD32,1))</f>
        <v/>
      </c>
      <c r="BJ32" s="4" t="str">
        <f>BC32&amp;BD32&amp;BE32&amp;BF32&amp;BG32&amp;BH32&amp;BI32</f>
        <v>000000</v>
      </c>
      <c r="BK32" s="4"/>
      <c r="BL32" s="4"/>
      <c r="BM32" s="4"/>
      <c r="BN32" s="4"/>
      <c r="BO32" s="4"/>
      <c r="BP32" s="4"/>
      <c r="BQ32" s="4"/>
      <c r="BR32" s="4"/>
      <c r="BS32" s="4"/>
      <c r="BT32" s="4"/>
      <c r="BU32" s="4"/>
      <c r="BV32" s="4"/>
      <c r="BW32" s="4"/>
      <c r="BX32" s="89"/>
      <c r="BY32" s="89"/>
      <c r="BZ32" s="89"/>
    </row>
    <row r="33" spans="1:78" ht="12.75" customHeight="1" thickBot="1">
      <c r="A33" s="1"/>
      <c r="B33" s="1"/>
      <c r="C33" s="1"/>
      <c r="D33" s="1"/>
      <c r="E33" s="1"/>
      <c r="F33" s="1"/>
      <c r="G33" s="1"/>
      <c r="H33" s="1"/>
      <c r="I33" s="1"/>
      <c r="J33" s="1"/>
      <c r="K33" s="1"/>
      <c r="L33" s="1"/>
      <c r="M33" s="1"/>
      <c r="N33" s="1"/>
      <c r="O33" s="1"/>
      <c r="P33" s="1"/>
      <c r="Q33" s="1"/>
      <c r="R33" s="1"/>
      <c r="S33" s="1"/>
      <c r="T33" s="1"/>
      <c r="U33" s="1"/>
      <c r="V33" s="1"/>
      <c r="W33" s="1"/>
      <c r="X33" s="1"/>
      <c r="Y33" s="1"/>
      <c r="Z33" s="1"/>
      <c r="AA33" s="89"/>
      <c r="AB33" s="89"/>
      <c r="AC33" s="89"/>
      <c r="AF33" s="89"/>
      <c r="AG33" s="4"/>
      <c r="AH33" s="4"/>
      <c r="AI33" s="4"/>
      <c r="AJ33" s="4"/>
      <c r="AK33" s="4"/>
      <c r="AL33" s="4"/>
      <c r="AM33" s="4"/>
      <c r="AN33" s="4"/>
      <c r="AO33" s="4"/>
      <c r="AP33" s="4"/>
      <c r="AQ33" s="4"/>
      <c r="AR33" s="4"/>
      <c r="AS33" s="4"/>
      <c r="AT33" s="4"/>
      <c r="AU33" s="4"/>
      <c r="AV33" s="4"/>
      <c r="AW33" s="4"/>
      <c r="AX33" s="4"/>
      <c r="AY33" s="4"/>
      <c r="AZ33" s="4"/>
      <c r="BA33" s="4" t="s">
        <v>133</v>
      </c>
      <c r="BB33" s="49" t="s">
        <v>99</v>
      </c>
      <c r="BC33" s="49" t="s">
        <v>100</v>
      </c>
      <c r="BD33" s="50" t="s">
        <v>129</v>
      </c>
      <c r="BE33" s="51"/>
      <c r="BF33" s="51"/>
      <c r="BG33" s="51"/>
      <c r="BH33" s="51"/>
      <c r="BI33" s="51"/>
      <c r="BJ33" s="51"/>
      <c r="BK33" s="51"/>
      <c r="BL33" s="51"/>
      <c r="BM33" s="51"/>
      <c r="BN33" s="51"/>
      <c r="BO33" s="51"/>
      <c r="BP33" s="51"/>
      <c r="BQ33" s="51"/>
      <c r="BR33" s="51"/>
      <c r="BS33" s="51"/>
      <c r="BT33" s="51"/>
      <c r="BU33" s="51"/>
      <c r="BV33" s="51"/>
      <c r="BW33" s="4"/>
      <c r="BX33" s="89"/>
      <c r="BY33" s="89"/>
      <c r="BZ33" s="89"/>
    </row>
    <row r="34" spans="1:78" ht="30.75" customHeight="1">
      <c r="A34" s="206" t="s">
        <v>108</v>
      </c>
      <c r="B34" s="207"/>
      <c r="C34" s="133" t="s">
        <v>109</v>
      </c>
      <c r="D34" s="134"/>
      <c r="E34" s="134"/>
      <c r="F34" s="134"/>
      <c r="G34" s="134"/>
      <c r="H34" s="135"/>
      <c r="I34" s="209" t="str">
        <f>IF(AD17="","",AD17)</f>
        <v/>
      </c>
      <c r="J34" s="134"/>
      <c r="K34" s="134"/>
      <c r="L34" s="134"/>
      <c r="M34" s="134"/>
      <c r="N34" s="135"/>
      <c r="O34" s="133" t="s">
        <v>110</v>
      </c>
      <c r="P34" s="134"/>
      <c r="Q34" s="134"/>
      <c r="R34" s="134"/>
      <c r="S34" s="134"/>
      <c r="T34" s="135"/>
      <c r="U34" s="209" t="str">
        <f>IF(AD18="","",AD18)</f>
        <v/>
      </c>
      <c r="V34" s="134"/>
      <c r="W34" s="134"/>
      <c r="X34" s="134"/>
      <c r="Y34" s="213"/>
      <c r="Z34" s="1"/>
      <c r="AA34" s="4"/>
      <c r="AB34" s="96" t="s">
        <v>167</v>
      </c>
      <c r="AC34" s="47"/>
      <c r="AD34" s="117"/>
      <c r="AE34" s="58"/>
      <c r="AF34" s="4"/>
      <c r="AG34" s="4"/>
      <c r="AH34" s="4"/>
      <c r="AI34" s="4"/>
      <c r="AJ34" s="4"/>
      <c r="AK34" s="4"/>
      <c r="AL34" s="4"/>
      <c r="AM34" s="4"/>
      <c r="AN34" s="4"/>
      <c r="AO34" s="4"/>
      <c r="AP34" s="4"/>
      <c r="AQ34" s="4"/>
      <c r="AR34" s="4"/>
      <c r="AS34" s="4"/>
      <c r="AT34" s="4"/>
      <c r="AU34" s="4"/>
      <c r="AV34" s="4"/>
      <c r="AW34" s="4"/>
      <c r="AX34" s="4"/>
      <c r="AY34" s="4"/>
      <c r="AZ34" s="4"/>
      <c r="BA34" s="60" t="s">
        <v>134</v>
      </c>
      <c r="BB34" s="49" t="s">
        <v>104</v>
      </c>
      <c r="BC34" s="49" t="s">
        <v>105</v>
      </c>
      <c r="BD34" s="49" t="s">
        <v>163</v>
      </c>
      <c r="BE34" s="50" t="s">
        <v>106</v>
      </c>
      <c r="BF34" s="49"/>
      <c r="BG34" s="49"/>
      <c r="BH34" s="49"/>
      <c r="BI34" s="49"/>
      <c r="BJ34" s="49"/>
      <c r="BK34" s="49"/>
      <c r="BL34" s="49"/>
      <c r="BM34" s="49"/>
      <c r="BN34" s="49"/>
      <c r="BO34" s="49"/>
      <c r="BP34" s="49"/>
      <c r="BQ34" s="49"/>
      <c r="BR34" s="49"/>
      <c r="BS34" s="49"/>
      <c r="BT34" s="49"/>
      <c r="BU34" s="49"/>
      <c r="BV34" s="49"/>
      <c r="BW34" s="4"/>
      <c r="BX34" s="89"/>
      <c r="BY34" s="89"/>
      <c r="BZ34" s="89"/>
    </row>
    <row r="35" spans="1:78" ht="30.75" customHeight="1" thickBot="1">
      <c r="A35" s="193"/>
      <c r="B35" s="208"/>
      <c r="C35" s="184" t="s">
        <v>58</v>
      </c>
      <c r="D35" s="147"/>
      <c r="E35" s="147"/>
      <c r="F35" s="148"/>
      <c r="G35" s="185" t="str">
        <f>IF(AD19="","",AD19)</f>
        <v/>
      </c>
      <c r="H35" s="147"/>
      <c r="I35" s="147"/>
      <c r="J35" s="148"/>
      <c r="K35" s="184" t="s">
        <v>111</v>
      </c>
      <c r="L35" s="147"/>
      <c r="M35" s="148"/>
      <c r="N35" s="185" t="str">
        <f>IF(AD20="","",AD20)</f>
        <v/>
      </c>
      <c r="O35" s="147"/>
      <c r="P35" s="147"/>
      <c r="Q35" s="148"/>
      <c r="R35" s="205" t="s">
        <v>112</v>
      </c>
      <c r="S35" s="147"/>
      <c r="T35" s="147"/>
      <c r="U35" s="148"/>
      <c r="V35" s="185" t="str">
        <f>IF(AD21="","",AD21)</f>
        <v/>
      </c>
      <c r="W35" s="147"/>
      <c r="X35" s="147"/>
      <c r="Y35" s="150"/>
      <c r="Z35" s="1"/>
      <c r="AA35" s="52"/>
      <c r="AB35" s="53" t="s">
        <v>102</v>
      </c>
      <c r="AC35" s="54"/>
      <c r="AD35" s="118">
        <v>1</v>
      </c>
      <c r="AE35" s="107" t="s">
        <v>103</v>
      </c>
      <c r="AF35" s="55"/>
      <c r="AG35" s="4"/>
      <c r="AH35" s="4"/>
      <c r="AI35" s="4"/>
      <c r="AJ35" s="4"/>
      <c r="AK35" s="4"/>
      <c r="AL35" s="4"/>
      <c r="AM35" s="4"/>
      <c r="AN35" s="4"/>
      <c r="AO35" s="4"/>
      <c r="AP35" s="4"/>
      <c r="AQ35" s="4"/>
      <c r="AR35" s="4"/>
      <c r="AS35" s="4"/>
      <c r="AT35" s="4"/>
      <c r="AU35" s="4"/>
      <c r="AV35" s="4"/>
      <c r="AW35" s="4"/>
      <c r="AX35" s="4"/>
      <c r="AY35" s="4"/>
      <c r="AZ35" s="4"/>
      <c r="BA35" s="4"/>
      <c r="BB35" s="60" t="s">
        <v>140</v>
      </c>
      <c r="BC35" s="60" t="s">
        <v>142</v>
      </c>
      <c r="BD35" s="60" t="s">
        <v>141</v>
      </c>
      <c r="BE35" s="4"/>
      <c r="BF35" s="4"/>
      <c r="BG35" s="4"/>
      <c r="BH35" s="4"/>
      <c r="BI35" s="4"/>
      <c r="BJ35" s="4"/>
      <c r="BK35" s="4"/>
      <c r="BL35" s="4"/>
      <c r="BM35" s="4"/>
      <c r="BN35" s="4"/>
      <c r="BO35" s="4"/>
      <c r="BP35" s="4"/>
      <c r="BQ35" s="4"/>
      <c r="BR35" s="4"/>
      <c r="BS35" s="4"/>
      <c r="BT35" s="4"/>
      <c r="BU35" s="4"/>
      <c r="BV35" s="4"/>
      <c r="BW35" s="4"/>
      <c r="BX35" s="89"/>
      <c r="BY35" s="89"/>
      <c r="BZ35" s="89"/>
    </row>
    <row r="36" spans="1:78" ht="34.5" customHeight="1">
      <c r="A36" s="186" t="s">
        <v>79</v>
      </c>
      <c r="B36" s="214" t="s">
        <v>114</v>
      </c>
      <c r="C36" s="215"/>
      <c r="D36" s="215"/>
      <c r="E36" s="215"/>
      <c r="F36" s="215"/>
      <c r="G36" s="215"/>
      <c r="H36" s="215"/>
      <c r="I36" s="215"/>
      <c r="J36" s="215"/>
      <c r="K36" s="215"/>
      <c r="L36" s="215"/>
      <c r="M36" s="215"/>
      <c r="N36" s="215"/>
      <c r="O36" s="215"/>
      <c r="P36" s="215"/>
      <c r="Q36" s="215"/>
      <c r="R36" s="215"/>
      <c r="S36" s="215"/>
      <c r="T36" s="215"/>
      <c r="U36" s="215"/>
      <c r="V36" s="215"/>
      <c r="W36" s="215"/>
      <c r="X36" s="215"/>
      <c r="Y36" s="216"/>
      <c r="Z36" s="1"/>
      <c r="AA36" s="4"/>
      <c r="AB36" s="53" t="s">
        <v>107</v>
      </c>
      <c r="AC36" s="56"/>
      <c r="AD36" s="118">
        <v>6</v>
      </c>
      <c r="AE36" s="107" t="s">
        <v>103</v>
      </c>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89"/>
      <c r="BY36" s="89"/>
      <c r="BZ36" s="89"/>
    </row>
    <row r="37" spans="1:78" ht="46.5" customHeight="1">
      <c r="A37" s="187"/>
      <c r="B37" s="176" t="s">
        <v>116</v>
      </c>
      <c r="C37" s="177"/>
      <c r="D37" s="177"/>
      <c r="E37" s="177"/>
      <c r="F37" s="177"/>
      <c r="G37" s="177"/>
      <c r="H37" s="177"/>
      <c r="I37" s="177"/>
      <c r="J37" s="177"/>
      <c r="K37" s="177"/>
      <c r="L37" s="177"/>
      <c r="M37" s="177"/>
      <c r="N37" s="177"/>
      <c r="O37" s="177"/>
      <c r="P37" s="177"/>
      <c r="Q37" s="177"/>
      <c r="R37" s="177"/>
      <c r="S37" s="177"/>
      <c r="T37" s="177"/>
      <c r="U37" s="177"/>
      <c r="V37" s="177"/>
      <c r="W37" s="177"/>
      <c r="X37" s="177"/>
      <c r="Y37" s="178"/>
      <c r="Z37" s="1"/>
      <c r="AA37" s="4"/>
      <c r="AB37" s="97" t="s">
        <v>168</v>
      </c>
      <c r="AC37" s="54"/>
      <c r="AD37" s="118">
        <f>IF(OR(COUNTIF($AD$23,"*ゆうちょ*")=1,COUNTIF($AD$23,"*post*")=1),0,1)</f>
        <v>1</v>
      </c>
      <c r="AE37" s="107" t="s">
        <v>103</v>
      </c>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89"/>
      <c r="BY37" s="89"/>
      <c r="BZ37" s="89"/>
    </row>
    <row r="38" spans="1:78" ht="96.75" customHeight="1">
      <c r="A38" s="187"/>
      <c r="B38" s="176" t="s">
        <v>117</v>
      </c>
      <c r="C38" s="177"/>
      <c r="D38" s="177"/>
      <c r="E38" s="177"/>
      <c r="F38" s="177"/>
      <c r="G38" s="177"/>
      <c r="H38" s="177"/>
      <c r="I38" s="177"/>
      <c r="J38" s="177"/>
      <c r="K38" s="177"/>
      <c r="L38" s="177"/>
      <c r="M38" s="177"/>
      <c r="N38" s="177"/>
      <c r="O38" s="177"/>
      <c r="P38" s="177"/>
      <c r="Q38" s="177"/>
      <c r="R38" s="177"/>
      <c r="S38" s="177"/>
      <c r="T38" s="177"/>
      <c r="U38" s="177"/>
      <c r="V38" s="177"/>
      <c r="W38" s="177"/>
      <c r="X38" s="177"/>
      <c r="Y38" s="178"/>
      <c r="Z38" s="1"/>
      <c r="AA38" s="52"/>
      <c r="AB38" s="53" t="s">
        <v>113</v>
      </c>
      <c r="AC38" s="54"/>
      <c r="AD38" s="118"/>
      <c r="AE38" s="107" t="s">
        <v>103</v>
      </c>
      <c r="AF38" s="55"/>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89"/>
      <c r="BY38" s="89"/>
      <c r="BZ38" s="89"/>
    </row>
    <row r="39" spans="1:78" ht="45.75" customHeight="1">
      <c r="A39" s="165"/>
      <c r="B39" s="176" t="s">
        <v>118</v>
      </c>
      <c r="C39" s="177"/>
      <c r="D39" s="177"/>
      <c r="E39" s="177"/>
      <c r="F39" s="177"/>
      <c r="G39" s="177"/>
      <c r="H39" s="177"/>
      <c r="I39" s="177"/>
      <c r="J39" s="177"/>
      <c r="K39" s="177"/>
      <c r="L39" s="177"/>
      <c r="M39" s="177"/>
      <c r="N39" s="177"/>
      <c r="O39" s="177"/>
      <c r="P39" s="177"/>
      <c r="Q39" s="177"/>
      <c r="R39" s="177"/>
      <c r="S39" s="177"/>
      <c r="T39" s="177"/>
      <c r="U39" s="177"/>
      <c r="V39" s="177"/>
      <c r="W39" s="177"/>
      <c r="X39" s="177"/>
      <c r="Y39" s="178"/>
      <c r="Z39" s="1"/>
      <c r="AA39" s="52"/>
      <c r="AB39" s="57" t="s">
        <v>115</v>
      </c>
      <c r="AC39" s="54"/>
      <c r="AD39" s="119">
        <f>IF(AD30&lt;&gt;"",1,0)</f>
        <v>0</v>
      </c>
      <c r="AE39" s="107" t="s">
        <v>103</v>
      </c>
      <c r="AF39" s="55"/>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row>
    <row r="40" spans="1:78" ht="7.5" customHeight="1">
      <c r="A40" s="61"/>
      <c r="B40" s="62"/>
      <c r="C40" s="62"/>
      <c r="D40" s="63"/>
      <c r="E40" s="63"/>
      <c r="F40" s="63"/>
      <c r="G40" s="63"/>
      <c r="H40" s="63"/>
      <c r="I40" s="63"/>
      <c r="J40" s="63"/>
      <c r="K40" s="63"/>
      <c r="L40" s="63"/>
      <c r="M40" s="63"/>
      <c r="N40" s="63"/>
      <c r="O40" s="63"/>
      <c r="P40" s="63"/>
      <c r="Q40" s="63"/>
      <c r="R40" s="63"/>
      <c r="S40" s="63"/>
      <c r="T40" s="63"/>
      <c r="U40" s="63"/>
      <c r="V40" s="63"/>
      <c r="W40" s="63"/>
      <c r="X40" s="63"/>
      <c r="Y40" s="1"/>
      <c r="Z40" s="1"/>
      <c r="AA40" s="52"/>
      <c r="AB40" s="58"/>
      <c r="AC40" s="59"/>
      <c r="AD40" s="58"/>
      <c r="AE40" s="58"/>
      <c r="AF40" s="55"/>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row>
    <row r="41" spans="1:78" ht="40.5" customHeight="1">
      <c r="A41" s="179" t="s">
        <v>119</v>
      </c>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8"/>
      <c r="Z41" s="1"/>
      <c r="AA41" s="52"/>
      <c r="AB41" s="58"/>
      <c r="AC41" s="59"/>
      <c r="AD41" s="58"/>
      <c r="AE41" s="58"/>
      <c r="AF41" s="55"/>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row>
    <row r="42" spans="1:78" ht="6" customHeight="1">
      <c r="A42" s="64"/>
      <c r="B42" s="65"/>
      <c r="C42" s="65"/>
      <c r="D42" s="65"/>
      <c r="E42" s="65"/>
      <c r="F42" s="65"/>
      <c r="G42" s="65"/>
      <c r="H42" s="65"/>
      <c r="I42" s="65"/>
      <c r="J42" s="65"/>
      <c r="K42" s="65"/>
      <c r="L42" s="65"/>
      <c r="M42" s="65"/>
      <c r="N42" s="65"/>
      <c r="O42" s="65"/>
      <c r="P42" s="65"/>
      <c r="Q42" s="65"/>
      <c r="R42" s="65"/>
      <c r="S42" s="65"/>
      <c r="T42" s="65"/>
      <c r="U42" s="65"/>
      <c r="V42" s="65"/>
      <c r="W42" s="65"/>
      <c r="X42" s="65"/>
      <c r="Y42" s="65"/>
      <c r="Z42" s="1"/>
      <c r="AA42" s="52"/>
      <c r="AB42" s="58"/>
      <c r="AC42" s="59"/>
      <c r="AD42" s="58"/>
      <c r="AE42" s="58"/>
      <c r="AF42" s="55"/>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row>
    <row r="43" spans="1:78" ht="3.75" customHeight="1">
      <c r="A43" s="62"/>
      <c r="B43" s="63"/>
      <c r="C43" s="63"/>
      <c r="D43" s="63"/>
      <c r="E43" s="63"/>
      <c r="F43" s="63"/>
      <c r="G43" s="63"/>
      <c r="H43" s="63"/>
      <c r="I43" s="63"/>
      <c r="J43" s="63"/>
      <c r="K43" s="63"/>
      <c r="L43" s="63"/>
      <c r="M43" s="63"/>
      <c r="N43" s="63"/>
      <c r="O43" s="63"/>
      <c r="P43" s="63"/>
      <c r="Q43" s="63"/>
      <c r="R43" s="63"/>
      <c r="S43" s="63"/>
      <c r="T43" s="63"/>
      <c r="U43" s="63"/>
      <c r="V43" s="63"/>
      <c r="W43" s="63"/>
      <c r="X43" s="63"/>
      <c r="Y43" s="63"/>
      <c r="Z43" s="1"/>
      <c r="AA43" s="52"/>
      <c r="AB43" s="58"/>
      <c r="AC43" s="59"/>
      <c r="AD43" s="58"/>
      <c r="AE43" s="58"/>
      <c r="AF43" s="55"/>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row>
    <row r="44" spans="1:78" ht="14.25" customHeight="1">
      <c r="A44" s="1"/>
      <c r="B44" s="1"/>
      <c r="C44" s="1"/>
      <c r="D44" s="1"/>
      <c r="E44" s="1"/>
      <c r="F44" s="1"/>
      <c r="G44" s="1"/>
      <c r="H44" s="1"/>
      <c r="I44" s="1"/>
      <c r="J44" s="1"/>
      <c r="K44" s="1"/>
      <c r="L44" s="1"/>
      <c r="M44" s="1"/>
      <c r="N44" s="66" t="s">
        <v>120</v>
      </c>
      <c r="O44" s="1"/>
      <c r="P44" s="1"/>
      <c r="Q44" s="1"/>
      <c r="R44" s="1"/>
      <c r="S44" s="1"/>
      <c r="T44" s="1"/>
      <c r="U44" s="1"/>
      <c r="V44" s="1"/>
      <c r="W44" s="1"/>
      <c r="X44" s="1"/>
      <c r="Y44" s="1"/>
      <c r="Z44" s="1"/>
      <c r="AA44" s="52"/>
      <c r="AB44" s="58"/>
      <c r="AC44" s="59"/>
      <c r="AD44" s="58"/>
      <c r="AE44" s="58"/>
      <c r="AF44" s="55"/>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1:78" ht="13.5" customHeight="1">
      <c r="A45" s="188" t="s">
        <v>121</v>
      </c>
      <c r="B45" s="189"/>
      <c r="C45" s="189"/>
      <c r="D45" s="189"/>
      <c r="E45" s="190"/>
      <c r="F45" s="196"/>
      <c r="G45" s="189"/>
      <c r="H45" s="189"/>
      <c r="I45" s="189"/>
      <c r="J45" s="189"/>
      <c r="K45" s="189"/>
      <c r="L45" s="197"/>
      <c r="M45" s="1"/>
      <c r="N45" s="202" t="s">
        <v>122</v>
      </c>
      <c r="O45" s="203"/>
      <c r="P45" s="204"/>
      <c r="Q45" s="202" t="s">
        <v>123</v>
      </c>
      <c r="R45" s="203"/>
      <c r="S45" s="204"/>
      <c r="T45" s="202" t="s">
        <v>124</v>
      </c>
      <c r="U45" s="203"/>
      <c r="V45" s="203"/>
      <c r="W45" s="203"/>
      <c r="X45" s="203"/>
      <c r="Y45" s="204"/>
      <c r="Z45" s="1"/>
      <c r="AA45" s="52"/>
      <c r="AB45" s="58"/>
      <c r="AC45" s="59"/>
      <c r="AD45" s="58"/>
      <c r="AE45" s="58"/>
      <c r="AF45" s="55"/>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row>
    <row r="46" spans="1:78" ht="15.75" customHeight="1">
      <c r="A46" s="191"/>
      <c r="B46" s="181"/>
      <c r="C46" s="181"/>
      <c r="D46" s="181"/>
      <c r="E46" s="192"/>
      <c r="F46" s="198"/>
      <c r="G46" s="181"/>
      <c r="H46" s="181"/>
      <c r="I46" s="181"/>
      <c r="J46" s="181"/>
      <c r="K46" s="181"/>
      <c r="L46" s="199"/>
      <c r="M46" s="1"/>
      <c r="N46" s="210"/>
      <c r="O46" s="211"/>
      <c r="P46" s="212"/>
      <c r="Q46" s="180"/>
      <c r="R46" s="181"/>
      <c r="S46" s="182"/>
      <c r="T46" s="183" t="s">
        <v>125</v>
      </c>
      <c r="U46" s="181"/>
      <c r="V46" s="181"/>
      <c r="W46" s="181"/>
      <c r="X46" s="181"/>
      <c r="Y46" s="182"/>
      <c r="Z46" s="1"/>
      <c r="AA46" s="52"/>
      <c r="AB46" s="58"/>
      <c r="AC46" s="59"/>
      <c r="AD46" s="58"/>
      <c r="AE46" s="58"/>
      <c r="AF46" s="55"/>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row>
    <row r="47" spans="1:78" ht="15" customHeight="1">
      <c r="A47" s="193"/>
      <c r="B47" s="194"/>
      <c r="C47" s="194"/>
      <c r="D47" s="194"/>
      <c r="E47" s="195"/>
      <c r="F47" s="200"/>
      <c r="G47" s="194"/>
      <c r="H47" s="194"/>
      <c r="I47" s="194"/>
      <c r="J47" s="194"/>
      <c r="K47" s="194"/>
      <c r="L47" s="201"/>
      <c r="M47" s="1"/>
      <c r="N47" s="156"/>
      <c r="O47" s="157"/>
      <c r="P47" s="159"/>
      <c r="Q47" s="156"/>
      <c r="R47" s="157"/>
      <c r="S47" s="159"/>
      <c r="T47" s="156"/>
      <c r="U47" s="157"/>
      <c r="V47" s="157"/>
      <c r="W47" s="157"/>
      <c r="X47" s="157"/>
      <c r="Y47" s="159"/>
      <c r="Z47" s="1"/>
      <c r="AA47" s="52"/>
      <c r="AB47" s="58"/>
      <c r="AC47" s="59"/>
      <c r="AD47" s="58"/>
      <c r="AE47" s="58"/>
      <c r="AF47" s="55"/>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row>
    <row r="48" spans="1:78"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1"/>
      <c r="AA48" s="52"/>
      <c r="AB48" s="58"/>
      <c r="AC48" s="59"/>
      <c r="AD48" s="58"/>
      <c r="AE48" s="58"/>
      <c r="AF48" s="55"/>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row>
    <row r="49" spans="1:75"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1"/>
      <c r="AA49" s="52"/>
      <c r="AB49" s="58"/>
      <c r="AC49" s="59"/>
      <c r="AD49" s="58"/>
      <c r="AE49" s="58"/>
      <c r="AF49" s="55"/>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row>
    <row r="50" spans="1:75"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1"/>
      <c r="AA50" s="52"/>
      <c r="AB50" s="58"/>
      <c r="AC50" s="59"/>
      <c r="AD50" s="58"/>
      <c r="AE50" s="58"/>
      <c r="AF50" s="55"/>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row>
    <row r="51" spans="1:75"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1"/>
      <c r="AA51" s="52"/>
      <c r="AB51" s="58"/>
      <c r="AC51" s="59"/>
      <c r="AD51" s="58"/>
      <c r="AE51" s="58"/>
      <c r="AF51" s="55"/>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row>
    <row r="52" spans="1:75"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1"/>
      <c r="AA52" s="52"/>
      <c r="AB52" s="58"/>
      <c r="AC52" s="59"/>
      <c r="AD52" s="58"/>
      <c r="AE52" s="58"/>
      <c r="AF52" s="55"/>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row>
    <row r="53" spans="1:75"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1"/>
      <c r="AA53" s="52"/>
      <c r="AB53" s="58"/>
      <c r="AC53" s="59"/>
      <c r="AD53" s="58"/>
      <c r="AE53" s="58"/>
      <c r="AF53" s="55"/>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row>
    <row r="54" spans="1:75"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1"/>
      <c r="AA54" s="52"/>
      <c r="AB54" s="58"/>
      <c r="AC54" s="59"/>
      <c r="AD54" s="58"/>
      <c r="AE54" s="58"/>
      <c r="AF54" s="55"/>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row>
    <row r="55" spans="1:7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1"/>
      <c r="AA55" s="52"/>
      <c r="AB55" s="58"/>
      <c r="AC55" s="59"/>
      <c r="AD55" s="58"/>
      <c r="AE55" s="58"/>
      <c r="AF55" s="55"/>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row>
    <row r="56" spans="1:75"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1"/>
      <c r="AA56" s="52"/>
      <c r="AB56" s="58"/>
      <c r="AC56" s="59"/>
      <c r="AD56" s="58"/>
      <c r="AE56" s="58"/>
      <c r="AF56" s="55"/>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row>
    <row r="57" spans="1:75"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1"/>
      <c r="AA57" s="52"/>
      <c r="AB57" s="58"/>
      <c r="AC57" s="59"/>
      <c r="AD57" s="58"/>
      <c r="AE57" s="58"/>
      <c r="AF57" s="55"/>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row>
    <row r="58" spans="1:75"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1"/>
      <c r="AA58" s="52"/>
      <c r="AB58" s="58"/>
      <c r="AC58" s="59"/>
      <c r="AD58" s="58"/>
      <c r="AE58" s="58"/>
      <c r="AF58" s="55"/>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row>
    <row r="59" spans="1:75"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1"/>
      <c r="AA59" s="52"/>
      <c r="AB59" s="58"/>
      <c r="AC59" s="59"/>
      <c r="AD59" s="58"/>
      <c r="AE59" s="58"/>
      <c r="AF59" s="55"/>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row>
    <row r="60" spans="1:75"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1"/>
      <c r="AA60" s="52"/>
      <c r="AB60" s="58"/>
      <c r="AC60" s="59"/>
      <c r="AD60" s="58"/>
      <c r="AE60" s="58"/>
      <c r="AF60" s="55"/>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row>
    <row r="61" spans="1:75"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1"/>
      <c r="AA61" s="52"/>
      <c r="AB61" s="58"/>
      <c r="AC61" s="59"/>
      <c r="AD61" s="58"/>
      <c r="AE61" s="58"/>
      <c r="AF61" s="55"/>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row>
    <row r="62" spans="1:75"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1"/>
      <c r="AA62" s="52"/>
      <c r="AB62" s="58"/>
      <c r="AC62" s="59"/>
      <c r="AD62" s="58"/>
      <c r="AE62" s="58"/>
      <c r="AF62" s="55"/>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row>
    <row r="63" spans="1:75"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1"/>
      <c r="AA63" s="52"/>
      <c r="AB63" s="58"/>
      <c r="AC63" s="59"/>
      <c r="AD63" s="58"/>
      <c r="AE63" s="58"/>
      <c r="AF63" s="55"/>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row>
    <row r="64" spans="1:75"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1"/>
      <c r="AA64" s="52"/>
      <c r="AB64" s="58"/>
      <c r="AC64" s="59"/>
      <c r="AD64" s="58"/>
      <c r="AE64" s="58"/>
      <c r="AF64" s="55"/>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row>
    <row r="65" spans="1:7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1"/>
      <c r="AA65" s="52"/>
      <c r="AB65" s="58"/>
      <c r="AC65" s="59"/>
      <c r="AD65" s="58"/>
      <c r="AE65" s="58"/>
      <c r="AF65" s="55"/>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row>
    <row r="66" spans="1:75"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1"/>
      <c r="AA66" s="52"/>
      <c r="AB66" s="58"/>
      <c r="AC66" s="59"/>
      <c r="AD66" s="58"/>
      <c r="AE66" s="58"/>
      <c r="AF66" s="55"/>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row>
    <row r="67" spans="1:75"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1"/>
      <c r="AA67" s="52"/>
      <c r="AB67" s="58"/>
      <c r="AC67" s="59"/>
      <c r="AD67" s="58"/>
      <c r="AE67" s="58"/>
      <c r="AF67" s="55"/>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row>
    <row r="68" spans="1:75"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1"/>
      <c r="AA68" s="52"/>
      <c r="AB68" s="58"/>
      <c r="AC68" s="59"/>
      <c r="AD68" s="58"/>
      <c r="AE68" s="58"/>
      <c r="AF68" s="55"/>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row>
    <row r="69" spans="1:75"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1"/>
      <c r="AA69" s="52"/>
      <c r="AB69" s="58"/>
      <c r="AC69" s="59"/>
      <c r="AD69" s="58"/>
      <c r="AE69" s="58"/>
      <c r="AF69" s="55"/>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row>
    <row r="70" spans="1:75"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1"/>
      <c r="AA70" s="52"/>
      <c r="AB70" s="58"/>
      <c r="AC70" s="59"/>
      <c r="AD70" s="58"/>
      <c r="AE70" s="58"/>
      <c r="AF70" s="55"/>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row>
    <row r="71" spans="1:75"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1"/>
      <c r="AA71" s="52"/>
      <c r="AB71" s="58"/>
      <c r="AC71" s="59"/>
      <c r="AD71" s="58"/>
      <c r="AE71" s="58"/>
      <c r="AF71" s="55"/>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row>
    <row r="72" spans="1:75"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1"/>
      <c r="AA72" s="52"/>
      <c r="AB72" s="58"/>
      <c r="AC72" s="59"/>
      <c r="AD72" s="58"/>
      <c r="AE72" s="58"/>
      <c r="AF72" s="55"/>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row>
    <row r="73" spans="1:75"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1"/>
      <c r="AA73" s="52"/>
      <c r="AB73" s="58"/>
      <c r="AC73" s="59"/>
      <c r="AD73" s="58"/>
      <c r="AE73" s="58"/>
      <c r="AF73" s="55"/>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row>
    <row r="74" spans="1:75"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1"/>
      <c r="AA74" s="52"/>
      <c r="AB74" s="58"/>
      <c r="AC74" s="59"/>
      <c r="AD74" s="58"/>
      <c r="AE74" s="58"/>
      <c r="AF74" s="55"/>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row>
    <row r="75" spans="1: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1"/>
      <c r="AA75" s="52"/>
      <c r="AB75" s="58"/>
      <c r="AC75" s="59"/>
      <c r="AD75" s="58"/>
      <c r="AE75" s="58"/>
      <c r="AF75" s="55"/>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row>
    <row r="76" spans="1:75"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1"/>
      <c r="AA76" s="52"/>
      <c r="AB76" s="58"/>
      <c r="AC76" s="59"/>
      <c r="AD76" s="58"/>
      <c r="AE76" s="58"/>
      <c r="AF76" s="55"/>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row>
    <row r="77" spans="1:75"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1"/>
      <c r="AA77" s="52"/>
      <c r="AB77" s="58"/>
      <c r="AC77" s="59"/>
      <c r="AD77" s="58"/>
      <c r="AE77" s="58"/>
      <c r="AF77" s="55"/>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row>
    <row r="78" spans="1:75"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1"/>
      <c r="AA78" s="52"/>
      <c r="AB78" s="58"/>
      <c r="AC78" s="59"/>
      <c r="AD78" s="58"/>
      <c r="AE78" s="58"/>
      <c r="AF78" s="55"/>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row>
    <row r="79" spans="1:75"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1"/>
      <c r="AA79" s="52"/>
      <c r="AB79" s="58"/>
      <c r="AC79" s="59"/>
      <c r="AD79" s="58"/>
      <c r="AE79" s="58"/>
      <c r="AF79" s="55"/>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row>
    <row r="80" spans="1:75"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1"/>
      <c r="AA80" s="52"/>
      <c r="AB80" s="58"/>
      <c r="AC80" s="59"/>
      <c r="AD80" s="58"/>
      <c r="AE80" s="58"/>
      <c r="AF80" s="55"/>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row>
    <row r="81" spans="1:75"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1"/>
      <c r="AA81" s="52"/>
      <c r="AB81" s="58"/>
      <c r="AC81" s="59"/>
      <c r="AD81" s="58"/>
      <c r="AE81" s="58"/>
      <c r="AF81" s="55"/>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row>
    <row r="82" spans="1:75"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1"/>
      <c r="AA82" s="52"/>
      <c r="AB82" s="58"/>
      <c r="AC82" s="59"/>
      <c r="AD82" s="58"/>
      <c r="AE82" s="58"/>
      <c r="AF82" s="55"/>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row>
    <row r="83" spans="1:75"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1"/>
      <c r="AA83" s="52"/>
      <c r="AB83" s="58"/>
      <c r="AC83" s="59"/>
      <c r="AD83" s="58"/>
      <c r="AE83" s="58"/>
      <c r="AF83" s="55"/>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row>
    <row r="84" spans="1:75"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1"/>
      <c r="AA84" s="52"/>
      <c r="AB84" s="58"/>
      <c r="AC84" s="59"/>
      <c r="AD84" s="58"/>
      <c r="AE84" s="58"/>
      <c r="AF84" s="55"/>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row>
    <row r="85" spans="1:7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1"/>
      <c r="AA85" s="52"/>
      <c r="AB85" s="58"/>
      <c r="AC85" s="59"/>
      <c r="AD85" s="58"/>
      <c r="AE85" s="58"/>
      <c r="AF85" s="55"/>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row>
    <row r="86" spans="1:75"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1"/>
      <c r="AA86" s="52"/>
      <c r="AB86" s="58"/>
      <c r="AC86" s="59"/>
      <c r="AD86" s="58"/>
      <c r="AE86" s="58"/>
      <c r="AF86" s="55"/>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row>
    <row r="87" spans="1:75"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1"/>
      <c r="AA87" s="52"/>
      <c r="AB87" s="58"/>
      <c r="AC87" s="59"/>
      <c r="AD87" s="58"/>
      <c r="AE87" s="58"/>
      <c r="AF87" s="55"/>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row>
    <row r="88" spans="1:75"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1"/>
      <c r="AA88" s="52"/>
      <c r="AB88" s="58"/>
      <c r="AC88" s="59"/>
      <c r="AD88" s="58"/>
      <c r="AE88" s="58"/>
      <c r="AF88" s="55"/>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row>
    <row r="89" spans="1:75"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1"/>
      <c r="AA89" s="52"/>
      <c r="AB89" s="58"/>
      <c r="AC89" s="59"/>
      <c r="AD89" s="58"/>
      <c r="AE89" s="58"/>
      <c r="AF89" s="55"/>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row>
    <row r="90" spans="1:75"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1"/>
      <c r="AA90" s="52"/>
      <c r="AB90" s="58"/>
      <c r="AC90" s="59"/>
      <c r="AD90" s="58"/>
      <c r="AE90" s="58"/>
      <c r="AF90" s="55"/>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row>
    <row r="91" spans="1:75"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1"/>
      <c r="AA91" s="52"/>
      <c r="AB91" s="58"/>
      <c r="AC91" s="59"/>
      <c r="AD91" s="58"/>
      <c r="AE91" s="58"/>
      <c r="AF91" s="55"/>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row>
    <row r="92" spans="1:75"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1"/>
      <c r="AA92" s="52"/>
      <c r="AB92" s="58"/>
      <c r="AC92" s="59"/>
      <c r="AD92" s="58"/>
      <c r="AE92" s="58"/>
      <c r="AF92" s="55"/>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row>
    <row r="93" spans="1:75"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1"/>
      <c r="AA93" s="52"/>
      <c r="AB93" s="58"/>
      <c r="AC93" s="59"/>
      <c r="AD93" s="58"/>
      <c r="AE93" s="58"/>
      <c r="AF93" s="55"/>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row>
    <row r="94" spans="1:75"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1"/>
      <c r="AA94" s="52"/>
      <c r="AB94" s="58"/>
      <c r="AC94" s="59"/>
      <c r="AD94" s="58"/>
      <c r="AE94" s="58"/>
      <c r="AF94" s="55"/>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row>
    <row r="95" spans="1:7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1"/>
      <c r="AA95" s="52"/>
      <c r="AB95" s="58"/>
      <c r="AC95" s="59"/>
      <c r="AD95" s="58"/>
      <c r="AE95" s="58"/>
      <c r="AF95" s="55"/>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row>
    <row r="96" spans="1:75"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1"/>
      <c r="AA96" s="52"/>
      <c r="AB96" s="58"/>
      <c r="AC96" s="59"/>
      <c r="AD96" s="58"/>
      <c r="AE96" s="58"/>
      <c r="AF96" s="55"/>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row>
    <row r="97" spans="1:75"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1"/>
      <c r="AA97" s="52"/>
      <c r="AB97" s="58"/>
      <c r="AC97" s="59"/>
      <c r="AD97" s="58"/>
      <c r="AE97" s="58"/>
      <c r="AF97" s="55"/>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row>
    <row r="98" spans="1:75"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1"/>
      <c r="AA98" s="52"/>
      <c r="AB98" s="58"/>
      <c r="AC98" s="59"/>
      <c r="AD98" s="58"/>
      <c r="AE98" s="58"/>
      <c r="AF98" s="55"/>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row>
    <row r="99" spans="1:75"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1"/>
      <c r="AA99" s="52"/>
      <c r="AB99" s="58"/>
      <c r="AC99" s="59"/>
      <c r="AD99" s="58"/>
      <c r="AE99" s="58"/>
      <c r="AF99" s="55"/>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row>
    <row r="100" spans="1:75"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1"/>
      <c r="AA100" s="52"/>
      <c r="AB100" s="58"/>
      <c r="AC100" s="59"/>
      <c r="AD100" s="58"/>
      <c r="AE100" s="58"/>
      <c r="AF100" s="55"/>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row>
    <row r="101" spans="1:75"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1"/>
      <c r="AA101" s="52"/>
      <c r="AB101" s="58"/>
      <c r="AC101" s="59"/>
      <c r="AD101" s="58"/>
      <c r="AE101" s="58"/>
      <c r="AF101" s="55"/>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row>
    <row r="102" spans="1:75"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1"/>
      <c r="AA102" s="52"/>
      <c r="AB102" s="58"/>
      <c r="AC102" s="59"/>
      <c r="AD102" s="58"/>
      <c r="AE102" s="58"/>
      <c r="AF102" s="55"/>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row>
    <row r="103" spans="1:75"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1"/>
      <c r="AA103" s="52"/>
      <c r="AB103" s="58"/>
      <c r="AC103" s="59"/>
      <c r="AD103" s="58"/>
      <c r="AE103" s="58"/>
      <c r="AF103" s="55"/>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row>
    <row r="104" spans="1:75"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1"/>
      <c r="AA104" s="52"/>
      <c r="AB104" s="58"/>
      <c r="AC104" s="59"/>
      <c r="AD104" s="58"/>
      <c r="AE104" s="58"/>
      <c r="AF104" s="55"/>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row>
    <row r="105" spans="1:7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1"/>
      <c r="AA105" s="52"/>
      <c r="AB105" s="58"/>
      <c r="AC105" s="59"/>
      <c r="AD105" s="58"/>
      <c r="AE105" s="58"/>
      <c r="AF105" s="55"/>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row>
    <row r="106" spans="1:75"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1"/>
      <c r="AA106" s="52"/>
      <c r="AB106" s="58"/>
      <c r="AC106" s="59"/>
      <c r="AD106" s="58"/>
      <c r="AE106" s="58"/>
      <c r="AF106" s="55"/>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row>
    <row r="107" spans="1:75"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1"/>
      <c r="AA107" s="52"/>
      <c r="AB107" s="58"/>
      <c r="AC107" s="59"/>
      <c r="AD107" s="58"/>
      <c r="AE107" s="58"/>
      <c r="AF107" s="55"/>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row>
    <row r="108" spans="1:75"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1"/>
      <c r="AA108" s="52"/>
      <c r="AB108" s="58"/>
      <c r="AC108" s="59"/>
      <c r="AD108" s="58"/>
      <c r="AE108" s="58"/>
      <c r="AF108" s="55"/>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row>
    <row r="109" spans="1:75"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1"/>
      <c r="AA109" s="52"/>
      <c r="AB109" s="58"/>
      <c r="AC109" s="59"/>
      <c r="AD109" s="58"/>
      <c r="AE109" s="58"/>
      <c r="AF109" s="55"/>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row>
    <row r="110" spans="1:75"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1"/>
      <c r="AA110" s="52"/>
      <c r="AB110" s="58"/>
      <c r="AC110" s="59"/>
      <c r="AD110" s="58"/>
      <c r="AE110" s="58"/>
      <c r="AF110" s="55"/>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row>
    <row r="111" spans="1:75"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1"/>
      <c r="AA111" s="52"/>
      <c r="AB111" s="58"/>
      <c r="AC111" s="59"/>
      <c r="AD111" s="58"/>
      <c r="AE111" s="58"/>
      <c r="AF111" s="55"/>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row>
    <row r="112" spans="1:75"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1"/>
      <c r="AA112" s="52"/>
      <c r="AB112" s="58"/>
      <c r="AC112" s="59"/>
      <c r="AD112" s="58"/>
      <c r="AE112" s="58"/>
      <c r="AF112" s="55"/>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row>
    <row r="113" spans="1:75"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1"/>
      <c r="AA113" s="52"/>
      <c r="AB113" s="58"/>
      <c r="AC113" s="59"/>
      <c r="AD113" s="58"/>
      <c r="AE113" s="58"/>
      <c r="AF113" s="55"/>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row>
    <row r="114" spans="1:75"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1"/>
      <c r="AA114" s="52"/>
      <c r="AB114" s="58"/>
      <c r="AC114" s="59"/>
      <c r="AD114" s="58"/>
      <c r="AE114" s="58"/>
      <c r="AF114" s="55"/>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row>
    <row r="115" spans="1:7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1"/>
      <c r="AA115" s="52"/>
      <c r="AB115" s="58"/>
      <c r="AC115" s="59"/>
      <c r="AD115" s="58"/>
      <c r="AE115" s="58"/>
      <c r="AF115" s="55"/>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row>
    <row r="116" spans="1:75"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1"/>
      <c r="AA116" s="52"/>
      <c r="AB116" s="58"/>
      <c r="AC116" s="59"/>
      <c r="AD116" s="58"/>
      <c r="AE116" s="58"/>
      <c r="AF116" s="55"/>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row>
    <row r="117" spans="1:75"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1"/>
      <c r="AA117" s="52"/>
      <c r="AB117" s="58"/>
      <c r="AC117" s="59"/>
      <c r="AD117" s="58"/>
      <c r="AE117" s="58"/>
      <c r="AF117" s="55"/>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row>
    <row r="118" spans="1:75"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1"/>
      <c r="AA118" s="52"/>
      <c r="AB118" s="58"/>
      <c r="AC118" s="59"/>
      <c r="AD118" s="58"/>
      <c r="AE118" s="58"/>
      <c r="AF118" s="55"/>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row>
    <row r="119" spans="1:75"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1"/>
      <c r="AA119" s="52"/>
      <c r="AB119" s="58"/>
      <c r="AC119" s="59"/>
      <c r="AD119" s="58"/>
      <c r="AE119" s="58"/>
      <c r="AF119" s="55"/>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row>
    <row r="120" spans="1:75"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1"/>
      <c r="AA120" s="52"/>
      <c r="AB120" s="58"/>
      <c r="AC120" s="59"/>
      <c r="AD120" s="58"/>
      <c r="AE120" s="58"/>
      <c r="AF120" s="55"/>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row>
    <row r="121" spans="1:75"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1"/>
      <c r="AA121" s="52"/>
      <c r="AB121" s="58"/>
      <c r="AC121" s="59"/>
      <c r="AD121" s="58"/>
      <c r="AE121" s="58"/>
      <c r="AF121" s="55"/>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row>
    <row r="122" spans="1:75"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1"/>
      <c r="AA122" s="52"/>
      <c r="AB122" s="58"/>
      <c r="AC122" s="59"/>
      <c r="AD122" s="58"/>
      <c r="AE122" s="58"/>
      <c r="AF122" s="55"/>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row>
    <row r="123" spans="1:75"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1"/>
      <c r="AA123" s="52"/>
      <c r="AB123" s="58"/>
      <c r="AC123" s="59"/>
      <c r="AD123" s="58"/>
      <c r="AE123" s="58"/>
      <c r="AF123" s="55"/>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row>
    <row r="124" spans="1:75"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1"/>
      <c r="AA124" s="52"/>
      <c r="AB124" s="58"/>
      <c r="AC124" s="59"/>
      <c r="AD124" s="58"/>
      <c r="AE124" s="58"/>
      <c r="AF124" s="55"/>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row>
    <row r="125" spans="1:7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1"/>
      <c r="AA125" s="52"/>
      <c r="AB125" s="58"/>
      <c r="AC125" s="59"/>
      <c r="AD125" s="58"/>
      <c r="AE125" s="58"/>
      <c r="AF125" s="55"/>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row>
    <row r="126" spans="1:75"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1"/>
      <c r="AA126" s="52"/>
      <c r="AB126" s="58"/>
      <c r="AC126" s="59"/>
      <c r="AD126" s="58"/>
      <c r="AE126" s="58"/>
      <c r="AF126" s="55"/>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row>
    <row r="127" spans="1:75"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1"/>
      <c r="AA127" s="52"/>
      <c r="AB127" s="58"/>
      <c r="AC127" s="59"/>
      <c r="AD127" s="58"/>
      <c r="AE127" s="58"/>
      <c r="AF127" s="55"/>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row>
    <row r="128" spans="1:75"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1"/>
      <c r="AA128" s="52"/>
      <c r="AB128" s="58"/>
      <c r="AC128" s="59"/>
      <c r="AD128" s="58"/>
      <c r="AE128" s="58"/>
      <c r="AF128" s="55"/>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row>
    <row r="129" spans="1:75"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1"/>
      <c r="AA129" s="52"/>
      <c r="AB129" s="58"/>
      <c r="AC129" s="59"/>
      <c r="AD129" s="58"/>
      <c r="AE129" s="58"/>
      <c r="AF129" s="55"/>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row>
    <row r="130" spans="1:75"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1"/>
      <c r="AA130" s="52"/>
      <c r="AB130" s="58"/>
      <c r="AC130" s="59"/>
      <c r="AD130" s="58"/>
      <c r="AE130" s="58"/>
      <c r="AF130" s="55"/>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row>
    <row r="131" spans="1:75"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1"/>
      <c r="AA131" s="52"/>
      <c r="AB131" s="58"/>
      <c r="AC131" s="59"/>
      <c r="AD131" s="58"/>
      <c r="AE131" s="58"/>
      <c r="AF131" s="55"/>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row>
    <row r="132" spans="1:75"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1"/>
      <c r="AA132" s="52"/>
      <c r="AB132" s="58"/>
      <c r="AC132" s="59"/>
      <c r="AD132" s="58"/>
      <c r="AE132" s="58"/>
      <c r="AF132" s="55"/>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row>
    <row r="133" spans="1:75"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1"/>
      <c r="AA133" s="52"/>
      <c r="AB133" s="58"/>
      <c r="AC133" s="59"/>
      <c r="AD133" s="58"/>
      <c r="AE133" s="58"/>
      <c r="AF133" s="55"/>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row>
    <row r="134" spans="1:75"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1"/>
      <c r="AA134" s="52"/>
      <c r="AB134" s="58"/>
      <c r="AC134" s="59"/>
      <c r="AD134" s="58"/>
      <c r="AE134" s="58"/>
      <c r="AF134" s="55"/>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row>
    <row r="135" spans="1:7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1"/>
      <c r="AA135" s="52"/>
      <c r="AB135" s="58"/>
      <c r="AC135" s="59"/>
      <c r="AD135" s="58"/>
      <c r="AE135" s="58"/>
      <c r="AF135" s="55"/>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row>
    <row r="136" spans="1:75"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1"/>
      <c r="AA136" s="52"/>
      <c r="AB136" s="58"/>
      <c r="AC136" s="59"/>
      <c r="AD136" s="58"/>
      <c r="AE136" s="58"/>
      <c r="AF136" s="55"/>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row>
    <row r="137" spans="1:75"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1"/>
      <c r="AA137" s="52"/>
      <c r="AB137" s="58"/>
      <c r="AC137" s="59"/>
      <c r="AD137" s="58"/>
      <c r="AE137" s="58"/>
      <c r="AF137" s="55"/>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row>
    <row r="138" spans="1:75"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1"/>
      <c r="AA138" s="52"/>
      <c r="AB138" s="58"/>
      <c r="AC138" s="59"/>
      <c r="AD138" s="58"/>
      <c r="AE138" s="58"/>
      <c r="AF138" s="55"/>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row>
    <row r="139" spans="1:75"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1"/>
      <c r="AA139" s="52"/>
      <c r="AB139" s="58"/>
      <c r="AC139" s="59"/>
      <c r="AD139" s="58"/>
      <c r="AE139" s="58"/>
      <c r="AF139" s="55"/>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row>
    <row r="140" spans="1:75"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1"/>
      <c r="AA140" s="52"/>
      <c r="AB140" s="58"/>
      <c r="AC140" s="59"/>
      <c r="AD140" s="58"/>
      <c r="AE140" s="58"/>
      <c r="AF140" s="55"/>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row>
    <row r="141" spans="1:75"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1"/>
      <c r="AA141" s="52"/>
      <c r="AB141" s="58"/>
      <c r="AC141" s="59"/>
      <c r="AD141" s="58"/>
      <c r="AE141" s="58"/>
      <c r="AF141" s="55"/>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row>
    <row r="142" spans="1:75"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1"/>
      <c r="AA142" s="52"/>
      <c r="AB142" s="58"/>
      <c r="AC142" s="59"/>
      <c r="AD142" s="58"/>
      <c r="AE142" s="58"/>
      <c r="AF142" s="55"/>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row>
    <row r="143" spans="1:75"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1"/>
      <c r="AA143" s="52"/>
      <c r="AB143" s="58"/>
      <c r="AC143" s="59"/>
      <c r="AD143" s="58"/>
      <c r="AE143" s="58"/>
      <c r="AF143" s="55"/>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row>
    <row r="144" spans="1:75"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1"/>
      <c r="AA144" s="52"/>
      <c r="AB144" s="58"/>
      <c r="AC144" s="59"/>
      <c r="AD144" s="58"/>
      <c r="AE144" s="58"/>
      <c r="AF144" s="55"/>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row>
    <row r="145" spans="1:7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1"/>
      <c r="AA145" s="52"/>
      <c r="AB145" s="58"/>
      <c r="AC145" s="59"/>
      <c r="AD145" s="58"/>
      <c r="AE145" s="58"/>
      <c r="AF145" s="55"/>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row>
    <row r="146" spans="1:75"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1"/>
      <c r="AA146" s="52"/>
      <c r="AB146" s="58"/>
      <c r="AC146" s="59"/>
      <c r="AD146" s="58"/>
      <c r="AE146" s="58"/>
      <c r="AF146" s="55"/>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row>
    <row r="147" spans="1:75"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1"/>
      <c r="AA147" s="52"/>
      <c r="AB147" s="58"/>
      <c r="AC147" s="59"/>
      <c r="AD147" s="58"/>
      <c r="AE147" s="58"/>
      <c r="AF147" s="55"/>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row>
    <row r="148" spans="1:75"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1"/>
      <c r="AA148" s="52"/>
      <c r="AB148" s="58"/>
      <c r="AC148" s="59"/>
      <c r="AD148" s="58"/>
      <c r="AE148" s="58"/>
      <c r="AF148" s="55"/>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row>
    <row r="149" spans="1:75"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1"/>
      <c r="AA149" s="52"/>
      <c r="AB149" s="58"/>
      <c r="AC149" s="59"/>
      <c r="AD149" s="58"/>
      <c r="AE149" s="58"/>
      <c r="AF149" s="55"/>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row>
    <row r="150" spans="1:75"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1"/>
      <c r="AA150" s="52"/>
      <c r="AB150" s="58"/>
      <c r="AC150" s="59"/>
      <c r="AD150" s="58"/>
      <c r="AE150" s="58"/>
      <c r="AF150" s="55"/>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row>
    <row r="151" spans="1:75"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1"/>
      <c r="AA151" s="52"/>
      <c r="AB151" s="58"/>
      <c r="AC151" s="59"/>
      <c r="AD151" s="58"/>
      <c r="AE151" s="58"/>
      <c r="AF151" s="55"/>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row>
    <row r="152" spans="1:75"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1"/>
      <c r="AA152" s="52"/>
      <c r="AB152" s="58"/>
      <c r="AC152" s="59"/>
      <c r="AD152" s="58"/>
      <c r="AE152" s="58"/>
      <c r="AF152" s="55"/>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row>
    <row r="153" spans="1:75"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1"/>
      <c r="AA153" s="52"/>
      <c r="AB153" s="58"/>
      <c r="AC153" s="59"/>
      <c r="AD153" s="58"/>
      <c r="AE153" s="58"/>
      <c r="AF153" s="55"/>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row>
    <row r="154" spans="1:75"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1"/>
      <c r="AA154" s="52"/>
      <c r="AB154" s="58"/>
      <c r="AC154" s="59"/>
      <c r="AD154" s="58"/>
      <c r="AE154" s="58"/>
      <c r="AF154" s="55"/>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row>
    <row r="155" spans="1:7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1"/>
      <c r="AA155" s="52"/>
      <c r="AB155" s="58"/>
      <c r="AC155" s="59"/>
      <c r="AD155" s="58"/>
      <c r="AE155" s="58"/>
      <c r="AF155" s="55"/>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row>
    <row r="156" spans="1:75"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1"/>
      <c r="AA156" s="52"/>
      <c r="AB156" s="58"/>
      <c r="AC156" s="59"/>
      <c r="AD156" s="58"/>
      <c r="AE156" s="58"/>
      <c r="AF156" s="55"/>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row>
    <row r="157" spans="1:75"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1"/>
      <c r="AA157" s="52"/>
      <c r="AB157" s="58"/>
      <c r="AC157" s="59"/>
      <c r="AD157" s="58"/>
      <c r="AE157" s="58"/>
      <c r="AF157" s="55"/>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row>
    <row r="158" spans="1:75"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1"/>
      <c r="AA158" s="52"/>
      <c r="AB158" s="58"/>
      <c r="AC158" s="59"/>
      <c r="AD158" s="58"/>
      <c r="AE158" s="58"/>
      <c r="AF158" s="55"/>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row>
    <row r="159" spans="1:75"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1"/>
      <c r="AA159" s="52"/>
      <c r="AB159" s="58"/>
      <c r="AC159" s="59"/>
      <c r="AD159" s="58"/>
      <c r="AE159" s="58"/>
      <c r="AF159" s="55"/>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row>
    <row r="160" spans="1:75"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1"/>
      <c r="AA160" s="52"/>
      <c r="AB160" s="58"/>
      <c r="AC160" s="59"/>
      <c r="AD160" s="58"/>
      <c r="AE160" s="58"/>
      <c r="AF160" s="55"/>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row>
    <row r="161" spans="1:75"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1"/>
      <c r="AA161" s="52"/>
      <c r="AB161" s="58"/>
      <c r="AC161" s="59"/>
      <c r="AD161" s="58"/>
      <c r="AE161" s="58"/>
      <c r="AF161" s="55"/>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row>
    <row r="162" spans="1:75"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1"/>
      <c r="AA162" s="52"/>
      <c r="AB162" s="58"/>
      <c r="AC162" s="59"/>
      <c r="AD162" s="58"/>
      <c r="AE162" s="58"/>
      <c r="AF162" s="55"/>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row>
    <row r="163" spans="1:75"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1"/>
      <c r="AA163" s="52"/>
      <c r="AB163" s="58"/>
      <c r="AC163" s="59"/>
      <c r="AD163" s="58"/>
      <c r="AE163" s="58"/>
      <c r="AF163" s="55"/>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row>
    <row r="164" spans="1:75"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1"/>
      <c r="AA164" s="52"/>
      <c r="AB164" s="58"/>
      <c r="AC164" s="59"/>
      <c r="AD164" s="58"/>
      <c r="AE164" s="58"/>
      <c r="AF164" s="55"/>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row>
    <row r="165" spans="1:7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1"/>
      <c r="AA165" s="52"/>
      <c r="AB165" s="58"/>
      <c r="AC165" s="59"/>
      <c r="AD165" s="58"/>
      <c r="AE165" s="58"/>
      <c r="AF165" s="55"/>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row>
    <row r="166" spans="1:75"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1"/>
      <c r="AA166" s="52"/>
      <c r="AB166" s="58"/>
      <c r="AC166" s="59"/>
      <c r="AD166" s="58"/>
      <c r="AE166" s="58"/>
      <c r="AF166" s="55"/>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row>
    <row r="167" spans="1:75"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1"/>
      <c r="AA167" s="52"/>
      <c r="AB167" s="58"/>
      <c r="AC167" s="59"/>
      <c r="AD167" s="58"/>
      <c r="AE167" s="58"/>
      <c r="AF167" s="55"/>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row>
    <row r="168" spans="1:75"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1"/>
      <c r="AA168" s="52"/>
      <c r="AB168" s="58"/>
      <c r="AC168" s="59"/>
      <c r="AD168" s="58"/>
      <c r="AE168" s="58"/>
      <c r="AF168" s="55"/>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row>
    <row r="169" spans="1:75"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1"/>
      <c r="AA169" s="52"/>
      <c r="AB169" s="58"/>
      <c r="AC169" s="59"/>
      <c r="AD169" s="58"/>
      <c r="AE169" s="58"/>
      <c r="AF169" s="55"/>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row>
    <row r="170" spans="1:75"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1"/>
      <c r="AA170" s="52"/>
      <c r="AB170" s="58"/>
      <c r="AC170" s="59"/>
      <c r="AD170" s="58"/>
      <c r="AE170" s="58"/>
      <c r="AF170" s="55"/>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row>
    <row r="171" spans="1:75"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1"/>
      <c r="AA171" s="52"/>
      <c r="AB171" s="58"/>
      <c r="AC171" s="59"/>
      <c r="AD171" s="58"/>
      <c r="AE171" s="58"/>
      <c r="AF171" s="55"/>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row>
    <row r="172" spans="1:75"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1"/>
      <c r="AA172" s="52"/>
      <c r="AB172" s="58"/>
      <c r="AC172" s="59"/>
      <c r="AD172" s="58"/>
      <c r="AE172" s="58"/>
      <c r="AF172" s="55"/>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row>
    <row r="173" spans="1:75"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1"/>
      <c r="AA173" s="52"/>
      <c r="AB173" s="58"/>
      <c r="AC173" s="59"/>
      <c r="AD173" s="58"/>
      <c r="AE173" s="58"/>
      <c r="AF173" s="55"/>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row>
    <row r="174" spans="1:75"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1"/>
      <c r="AA174" s="52"/>
      <c r="AB174" s="58"/>
      <c r="AC174" s="59"/>
      <c r="AD174" s="58"/>
      <c r="AE174" s="58"/>
      <c r="AF174" s="55"/>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row>
    <row r="175" spans="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1"/>
      <c r="AA175" s="52"/>
      <c r="AB175" s="58"/>
      <c r="AC175" s="59"/>
      <c r="AD175" s="58"/>
      <c r="AE175" s="58"/>
      <c r="AF175" s="55"/>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row>
    <row r="176" spans="1:75"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1"/>
      <c r="AA176" s="52"/>
      <c r="AB176" s="58"/>
      <c r="AC176" s="59"/>
      <c r="AD176" s="58"/>
      <c r="AE176" s="58"/>
      <c r="AF176" s="55"/>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row>
    <row r="177" spans="1:75"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1"/>
      <c r="AA177" s="52"/>
      <c r="AB177" s="58"/>
      <c r="AC177" s="59"/>
      <c r="AD177" s="58"/>
      <c r="AE177" s="58"/>
      <c r="AF177" s="55"/>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row>
    <row r="178" spans="1:75"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1"/>
      <c r="AA178" s="52"/>
      <c r="AB178" s="58"/>
      <c r="AC178" s="59"/>
      <c r="AD178" s="58"/>
      <c r="AE178" s="58"/>
      <c r="AF178" s="55"/>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row>
    <row r="179" spans="1:75"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1"/>
      <c r="AA179" s="52"/>
      <c r="AB179" s="58"/>
      <c r="AC179" s="59"/>
      <c r="AD179" s="58"/>
      <c r="AE179" s="58"/>
      <c r="AF179" s="55"/>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row>
    <row r="180" spans="1:75"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1"/>
      <c r="AA180" s="52"/>
      <c r="AB180" s="58"/>
      <c r="AC180" s="59"/>
      <c r="AD180" s="58"/>
      <c r="AE180" s="58"/>
      <c r="AF180" s="55"/>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row>
    <row r="181" spans="1:75"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1"/>
      <c r="AA181" s="52"/>
      <c r="AB181" s="58"/>
      <c r="AC181" s="59"/>
      <c r="AD181" s="58"/>
      <c r="AE181" s="58"/>
      <c r="AF181" s="55"/>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row>
    <row r="182" spans="1:75"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1"/>
      <c r="AA182" s="52"/>
      <c r="AB182" s="58"/>
      <c r="AC182" s="59"/>
      <c r="AD182" s="58"/>
      <c r="AE182" s="58"/>
      <c r="AF182" s="55"/>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row>
    <row r="183" spans="1:75"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1"/>
      <c r="AA183" s="52"/>
      <c r="AB183" s="58"/>
      <c r="AC183" s="59"/>
      <c r="AD183" s="58"/>
      <c r="AE183" s="58"/>
      <c r="AF183" s="55"/>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row>
    <row r="184" spans="1:75"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1"/>
      <c r="AA184" s="52"/>
      <c r="AB184" s="58"/>
      <c r="AC184" s="59"/>
      <c r="AD184" s="58"/>
      <c r="AE184" s="58"/>
      <c r="AF184" s="55"/>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row>
    <row r="185" spans="1:7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1"/>
      <c r="AA185" s="52"/>
      <c r="AB185" s="58"/>
      <c r="AC185" s="59"/>
      <c r="AD185" s="58"/>
      <c r="AE185" s="58"/>
      <c r="AF185" s="55"/>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row>
    <row r="186" spans="1:75"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1"/>
      <c r="AA186" s="52"/>
      <c r="AB186" s="58"/>
      <c r="AC186" s="59"/>
      <c r="AD186" s="58"/>
      <c r="AE186" s="58"/>
      <c r="AF186" s="55"/>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row>
    <row r="187" spans="1:75"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1"/>
      <c r="AA187" s="52"/>
      <c r="AB187" s="58"/>
      <c r="AC187" s="59"/>
      <c r="AD187" s="58"/>
      <c r="AE187" s="58"/>
      <c r="AF187" s="55"/>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row>
    <row r="188" spans="1:75"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1"/>
      <c r="AA188" s="52"/>
      <c r="AB188" s="58"/>
      <c r="AC188" s="59"/>
      <c r="AD188" s="58"/>
      <c r="AE188" s="58"/>
      <c r="AF188" s="55"/>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row>
    <row r="189" spans="1:75"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1"/>
      <c r="AA189" s="52"/>
      <c r="AB189" s="58"/>
      <c r="AC189" s="59"/>
      <c r="AD189" s="58"/>
      <c r="AE189" s="58"/>
      <c r="AF189" s="55"/>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row>
    <row r="190" spans="1:75"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1"/>
      <c r="AA190" s="52"/>
      <c r="AB190" s="58"/>
      <c r="AC190" s="59"/>
      <c r="AD190" s="58"/>
      <c r="AE190" s="58"/>
      <c r="AF190" s="55"/>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row>
    <row r="191" spans="1:75"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1"/>
      <c r="AA191" s="52"/>
      <c r="AB191" s="58"/>
      <c r="AC191" s="59"/>
      <c r="AD191" s="58"/>
      <c r="AE191" s="58"/>
      <c r="AF191" s="55"/>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row>
    <row r="192" spans="1:75"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1"/>
      <c r="AA192" s="52"/>
      <c r="AB192" s="58"/>
      <c r="AC192" s="59"/>
      <c r="AD192" s="58"/>
      <c r="AE192" s="58"/>
      <c r="AF192" s="55"/>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row>
    <row r="193" spans="1:75"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1"/>
      <c r="AA193" s="52"/>
      <c r="AB193" s="58"/>
      <c r="AC193" s="59"/>
      <c r="AD193" s="58"/>
      <c r="AE193" s="58"/>
      <c r="AF193" s="55"/>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row>
    <row r="194" spans="1:75"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1"/>
      <c r="AA194" s="52"/>
      <c r="AB194" s="58"/>
      <c r="AC194" s="59"/>
      <c r="AD194" s="58"/>
      <c r="AE194" s="58"/>
      <c r="AF194" s="55"/>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row>
    <row r="195" spans="1:7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1"/>
      <c r="AA195" s="52"/>
      <c r="AB195" s="58"/>
      <c r="AC195" s="59"/>
      <c r="AD195" s="58"/>
      <c r="AE195" s="58"/>
      <c r="AF195" s="55"/>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row>
    <row r="196" spans="1:75"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1"/>
      <c r="AA196" s="52"/>
      <c r="AB196" s="58"/>
      <c r="AC196" s="59"/>
      <c r="AD196" s="58"/>
      <c r="AE196" s="58"/>
      <c r="AF196" s="55"/>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row>
    <row r="197" spans="1:75"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1"/>
      <c r="AA197" s="52"/>
      <c r="AB197" s="58"/>
      <c r="AC197" s="59"/>
      <c r="AD197" s="58"/>
      <c r="AE197" s="58"/>
      <c r="AF197" s="55"/>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row>
    <row r="198" spans="1:75"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1"/>
      <c r="AA198" s="52"/>
      <c r="AB198" s="58"/>
      <c r="AC198" s="59"/>
      <c r="AD198" s="58"/>
      <c r="AE198" s="58"/>
      <c r="AF198" s="55"/>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row>
    <row r="199" spans="1:75"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1"/>
      <c r="AA199" s="52"/>
      <c r="AB199" s="58"/>
      <c r="AC199" s="59"/>
      <c r="AD199" s="58"/>
      <c r="AE199" s="58"/>
      <c r="AF199" s="55"/>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row>
    <row r="200" spans="1:75"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1"/>
      <c r="AA200" s="52"/>
      <c r="AB200" s="58"/>
      <c r="AC200" s="59"/>
      <c r="AD200" s="58"/>
      <c r="AE200" s="58"/>
      <c r="AF200" s="55"/>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row>
    <row r="201" spans="1:75"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1"/>
      <c r="AA201" s="52"/>
      <c r="AB201" s="58"/>
      <c r="AC201" s="59"/>
      <c r="AD201" s="58"/>
      <c r="AE201" s="58"/>
      <c r="AF201" s="55"/>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row>
    <row r="202" spans="1:75"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1"/>
      <c r="AA202" s="52"/>
      <c r="AB202" s="58"/>
      <c r="AC202" s="59"/>
      <c r="AD202" s="58"/>
      <c r="AE202" s="58"/>
      <c r="AF202" s="55"/>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row>
    <row r="203" spans="1:75"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1"/>
      <c r="AA203" s="52"/>
      <c r="AB203" s="58"/>
      <c r="AC203" s="59"/>
      <c r="AD203" s="58"/>
      <c r="AE203" s="58"/>
      <c r="AF203" s="55"/>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row>
    <row r="204" spans="1:75"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1"/>
      <c r="AA204" s="52"/>
      <c r="AB204" s="58"/>
      <c r="AC204" s="59"/>
      <c r="AD204" s="58"/>
      <c r="AE204" s="58"/>
      <c r="AF204" s="55"/>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row>
    <row r="205" spans="1:7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1"/>
      <c r="AA205" s="52"/>
      <c r="AB205" s="58"/>
      <c r="AC205" s="59"/>
      <c r="AD205" s="58"/>
      <c r="AE205" s="58"/>
      <c r="AF205" s="55"/>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row>
    <row r="206" spans="1:75"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1"/>
      <c r="AA206" s="52"/>
      <c r="AB206" s="58"/>
      <c r="AC206" s="59"/>
      <c r="AD206" s="58"/>
      <c r="AE206" s="58"/>
      <c r="AF206" s="55"/>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row>
    <row r="207" spans="1:75"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1"/>
      <c r="AA207" s="52"/>
      <c r="AB207" s="58"/>
      <c r="AC207" s="59"/>
      <c r="AD207" s="58"/>
      <c r="AE207" s="58"/>
      <c r="AF207" s="55"/>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row>
    <row r="208" spans="1:75"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1"/>
      <c r="AA208" s="52"/>
      <c r="AB208" s="58"/>
      <c r="AC208" s="59"/>
      <c r="AD208" s="58"/>
      <c r="AE208" s="58"/>
      <c r="AF208" s="55"/>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row>
    <row r="209" spans="1:75"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1"/>
      <c r="AA209" s="52"/>
      <c r="AB209" s="58"/>
      <c r="AC209" s="59"/>
      <c r="AD209" s="58"/>
      <c r="AE209" s="58"/>
      <c r="AF209" s="55"/>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row>
    <row r="210" spans="1:75"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1"/>
      <c r="AA210" s="52"/>
      <c r="AB210" s="58"/>
      <c r="AC210" s="59"/>
      <c r="AD210" s="58"/>
      <c r="AE210" s="58"/>
      <c r="AF210" s="55"/>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row>
    <row r="211" spans="1:75"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1"/>
      <c r="AA211" s="52"/>
      <c r="AB211" s="58"/>
      <c r="AC211" s="59"/>
      <c r="AD211" s="58"/>
      <c r="AE211" s="58"/>
      <c r="AF211" s="55"/>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row>
    <row r="212" spans="1:75"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1"/>
      <c r="AA212" s="52"/>
      <c r="AB212" s="58"/>
      <c r="AC212" s="59"/>
      <c r="AD212" s="58"/>
      <c r="AE212" s="58"/>
      <c r="AF212" s="55"/>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row>
    <row r="213" spans="1:75"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1"/>
      <c r="AA213" s="52"/>
      <c r="AB213" s="58"/>
      <c r="AC213" s="59"/>
      <c r="AD213" s="58"/>
      <c r="AE213" s="58"/>
      <c r="AF213" s="55"/>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row>
    <row r="214" spans="1:75"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1"/>
      <c r="AA214" s="52"/>
      <c r="AB214" s="58"/>
      <c r="AC214" s="59"/>
      <c r="AD214" s="58"/>
      <c r="AE214" s="58"/>
      <c r="AF214" s="55"/>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row>
    <row r="215" spans="1:7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1"/>
      <c r="AA215" s="52"/>
      <c r="AB215" s="58"/>
      <c r="AC215" s="59"/>
      <c r="AD215" s="58"/>
      <c r="AE215" s="58"/>
      <c r="AF215" s="55"/>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row>
    <row r="216" spans="1:75"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1"/>
      <c r="AA216" s="52"/>
      <c r="AB216" s="58"/>
      <c r="AC216" s="59"/>
      <c r="AD216" s="58"/>
      <c r="AE216" s="58"/>
      <c r="AF216" s="55"/>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row>
    <row r="217" spans="1:75"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1"/>
      <c r="AA217" s="52"/>
      <c r="AB217" s="58"/>
      <c r="AC217" s="59"/>
      <c r="AD217" s="58"/>
      <c r="AE217" s="58"/>
      <c r="AF217" s="55"/>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row>
    <row r="218" spans="1:75"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1"/>
      <c r="AA218" s="52"/>
      <c r="AB218" s="58"/>
      <c r="AC218" s="59"/>
      <c r="AD218" s="58"/>
      <c r="AE218" s="58"/>
      <c r="AF218" s="55"/>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row>
    <row r="219" spans="1:75"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1"/>
      <c r="AA219" s="52"/>
      <c r="AB219" s="58"/>
      <c r="AC219" s="59"/>
      <c r="AD219" s="58"/>
      <c r="AE219" s="58"/>
      <c r="AF219" s="55"/>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row>
    <row r="220" spans="1:75"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1"/>
      <c r="AA220" s="52"/>
      <c r="AB220" s="58"/>
      <c r="AC220" s="59"/>
      <c r="AD220" s="58"/>
      <c r="AE220" s="58"/>
      <c r="AF220" s="55"/>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row>
    <row r="221" spans="1:75"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1"/>
      <c r="AA221" s="52"/>
      <c r="AB221" s="58"/>
      <c r="AC221" s="59"/>
      <c r="AD221" s="58"/>
      <c r="AE221" s="58"/>
      <c r="AF221" s="55"/>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row>
    <row r="222" spans="1:75"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1"/>
      <c r="AA222" s="52"/>
      <c r="AB222" s="58"/>
      <c r="AC222" s="59"/>
      <c r="AD222" s="58"/>
      <c r="AE222" s="58"/>
      <c r="AF222" s="55"/>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row>
    <row r="223" spans="1:75"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1"/>
      <c r="AA223" s="52"/>
      <c r="AB223" s="58"/>
      <c r="AC223" s="59"/>
      <c r="AD223" s="58"/>
      <c r="AE223" s="58"/>
      <c r="AF223" s="55"/>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row>
    <row r="224" spans="1:75"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1"/>
      <c r="AA224" s="52"/>
      <c r="AB224" s="58"/>
      <c r="AC224" s="59"/>
      <c r="AD224" s="58"/>
      <c r="AE224" s="58"/>
      <c r="AF224" s="55"/>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row>
    <row r="225" spans="1:7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1"/>
      <c r="AA225" s="52"/>
      <c r="AB225" s="58"/>
      <c r="AC225" s="59"/>
      <c r="AD225" s="58"/>
      <c r="AE225" s="58"/>
      <c r="AF225" s="55"/>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row>
    <row r="226" spans="1:75"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1"/>
      <c r="AA226" s="52"/>
      <c r="AB226" s="58"/>
      <c r="AC226" s="59"/>
      <c r="AD226" s="58"/>
      <c r="AE226" s="58"/>
      <c r="AF226" s="55"/>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row>
    <row r="227" spans="1:75"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1"/>
      <c r="AA227" s="52"/>
      <c r="AB227" s="58"/>
      <c r="AC227" s="59"/>
      <c r="AD227" s="58"/>
      <c r="AE227" s="58"/>
      <c r="AF227" s="55"/>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row>
    <row r="228" spans="1:75"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1"/>
      <c r="AA228" s="52"/>
      <c r="AB228" s="58"/>
      <c r="AC228" s="59"/>
      <c r="AD228" s="58"/>
      <c r="AE228" s="58"/>
      <c r="AF228" s="55"/>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row>
    <row r="229" spans="1:75"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1"/>
      <c r="AA229" s="52"/>
      <c r="AB229" s="58"/>
      <c r="AC229" s="59"/>
      <c r="AD229" s="58"/>
      <c r="AE229" s="58"/>
      <c r="AF229" s="55"/>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row>
    <row r="230" spans="1:75"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1"/>
      <c r="AA230" s="52"/>
      <c r="AB230" s="58"/>
      <c r="AC230" s="59"/>
      <c r="AD230" s="58"/>
      <c r="AE230" s="58"/>
      <c r="AF230" s="55"/>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row>
    <row r="231" spans="1:75"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1"/>
      <c r="AA231" s="52"/>
      <c r="AB231" s="58"/>
      <c r="AC231" s="59"/>
      <c r="AD231" s="58"/>
      <c r="AE231" s="58"/>
      <c r="AF231" s="55"/>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row>
    <row r="232" spans="1:75"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1"/>
      <c r="AA232" s="52"/>
      <c r="AB232" s="58"/>
      <c r="AC232" s="59"/>
      <c r="AD232" s="58"/>
      <c r="AE232" s="58"/>
      <c r="AF232" s="55"/>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row>
    <row r="233" spans="1:75"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1"/>
      <c r="AA233" s="52"/>
      <c r="AB233" s="58"/>
      <c r="AC233" s="59"/>
      <c r="AD233" s="58"/>
      <c r="AE233" s="58"/>
      <c r="AF233" s="55"/>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row>
    <row r="234" spans="1:75"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1"/>
      <c r="AA234" s="52"/>
      <c r="AB234" s="58"/>
      <c r="AC234" s="59"/>
      <c r="AD234" s="58"/>
      <c r="AE234" s="58"/>
      <c r="AF234" s="55"/>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row>
    <row r="235" spans="1:7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1"/>
      <c r="AA235" s="52"/>
      <c r="AB235" s="58"/>
      <c r="AC235" s="59"/>
      <c r="AD235" s="58"/>
      <c r="AE235" s="58"/>
      <c r="AF235" s="55"/>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row>
    <row r="236" spans="1:75"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1"/>
      <c r="AA236" s="52"/>
      <c r="AB236" s="58"/>
      <c r="AC236" s="59"/>
      <c r="AD236" s="58"/>
      <c r="AE236" s="58"/>
      <c r="AF236" s="55"/>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row>
    <row r="237" spans="1:75"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1"/>
      <c r="AA237" s="52"/>
      <c r="AB237" s="58"/>
      <c r="AC237" s="59"/>
      <c r="AD237" s="58"/>
      <c r="AE237" s="58"/>
      <c r="AF237" s="55"/>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row>
    <row r="238" spans="1:75"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1"/>
      <c r="AA238" s="52"/>
      <c r="AB238" s="58"/>
      <c r="AC238" s="59"/>
      <c r="AD238" s="58"/>
      <c r="AE238" s="58"/>
      <c r="AF238" s="55"/>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row>
    <row r="239" spans="1:75"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1"/>
      <c r="AA239" s="52"/>
      <c r="AB239" s="58"/>
      <c r="AC239" s="59"/>
      <c r="AD239" s="58"/>
      <c r="AE239" s="58"/>
      <c r="AF239" s="55"/>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row>
    <row r="240" spans="1:75"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1"/>
      <c r="AA240" s="52"/>
      <c r="AB240" s="58"/>
      <c r="AC240" s="59"/>
      <c r="AD240" s="58"/>
      <c r="AE240" s="58"/>
      <c r="AF240" s="55"/>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row>
    <row r="241" spans="1:75"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1"/>
      <c r="AA241" s="52"/>
      <c r="AB241" s="58"/>
      <c r="AC241" s="59"/>
      <c r="AD241" s="58"/>
      <c r="AE241" s="58"/>
      <c r="AF241" s="55"/>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row>
    <row r="242" spans="1:75"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1"/>
      <c r="AA242" s="52"/>
      <c r="AB242" s="58"/>
      <c r="AC242" s="59"/>
      <c r="AD242" s="58"/>
      <c r="AE242" s="58"/>
      <c r="AF242" s="55"/>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row>
    <row r="243" spans="1:75"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1"/>
      <c r="AA243" s="52"/>
      <c r="AB243" s="58"/>
      <c r="AC243" s="59"/>
      <c r="AD243" s="58"/>
      <c r="AE243" s="58"/>
      <c r="AF243" s="55"/>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row>
    <row r="244" spans="1:75"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1"/>
      <c r="AA244" s="52"/>
      <c r="AB244" s="58"/>
      <c r="AC244" s="59"/>
      <c r="AD244" s="58"/>
      <c r="AE244" s="58"/>
      <c r="AF244" s="55"/>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row>
    <row r="245" spans="1:7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1"/>
      <c r="AA245" s="52"/>
      <c r="AB245" s="58"/>
      <c r="AC245" s="59"/>
      <c r="AD245" s="58"/>
      <c r="AE245" s="58"/>
      <c r="AF245" s="55"/>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row>
    <row r="246" spans="1:75"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1"/>
      <c r="AA246" s="52"/>
      <c r="AB246" s="58"/>
      <c r="AC246" s="59"/>
      <c r="AD246" s="58"/>
      <c r="AE246" s="58"/>
      <c r="AF246" s="55"/>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row>
    <row r="247" spans="1:75"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1"/>
      <c r="AA247" s="52"/>
      <c r="AB247" s="58"/>
      <c r="AC247" s="59"/>
      <c r="AD247" s="58"/>
      <c r="AE247" s="58"/>
      <c r="AF247" s="55"/>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row>
    <row r="248" spans="1:75"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1"/>
      <c r="AA248" s="52"/>
      <c r="AB248" s="58"/>
      <c r="AC248" s="59"/>
      <c r="AD248" s="58"/>
      <c r="AE248" s="58"/>
      <c r="AF248" s="55"/>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row>
    <row r="249" spans="1:75"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1"/>
      <c r="AA249" s="52"/>
      <c r="AB249" s="58"/>
      <c r="AC249" s="59"/>
      <c r="AD249" s="58"/>
      <c r="AE249" s="58"/>
      <c r="AF249" s="55"/>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row>
    <row r="250" spans="1:75"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1"/>
      <c r="AA250" s="52"/>
      <c r="AB250" s="58"/>
      <c r="AC250" s="59"/>
      <c r="AD250" s="58"/>
      <c r="AE250" s="58"/>
      <c r="AF250" s="55"/>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row>
    <row r="251" spans="1:75"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1"/>
      <c r="AA251" s="52"/>
      <c r="AB251" s="58"/>
      <c r="AC251" s="59"/>
      <c r="AD251" s="58"/>
      <c r="AE251" s="58"/>
      <c r="AF251" s="55"/>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row>
    <row r="252" spans="1:75"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1"/>
      <c r="AA252" s="52"/>
      <c r="AB252" s="58"/>
      <c r="AC252" s="59"/>
      <c r="AD252" s="58"/>
      <c r="AE252" s="58"/>
      <c r="AF252" s="55"/>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row>
    <row r="253" spans="1:75"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1"/>
      <c r="AA253" s="52"/>
      <c r="AB253" s="58"/>
      <c r="AC253" s="59"/>
      <c r="AD253" s="58"/>
      <c r="AE253" s="58"/>
      <c r="AF253" s="55"/>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row>
    <row r="254" spans="1:75"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1"/>
      <c r="AA254" s="52"/>
      <c r="AB254" s="58"/>
      <c r="AC254" s="59"/>
      <c r="AD254" s="58"/>
      <c r="AE254" s="58"/>
      <c r="AF254" s="55"/>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row>
    <row r="255" spans="1:7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1"/>
      <c r="AA255" s="52"/>
      <c r="AB255" s="58"/>
      <c r="AC255" s="59"/>
      <c r="AD255" s="58"/>
      <c r="AE255" s="58"/>
      <c r="AF255" s="55"/>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row>
    <row r="256" spans="1:75"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1"/>
      <c r="AA256" s="52"/>
      <c r="AB256" s="58"/>
      <c r="AC256" s="59"/>
      <c r="AD256" s="58"/>
      <c r="AE256" s="58"/>
      <c r="AF256" s="55"/>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row>
    <row r="257" spans="1:75"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1"/>
      <c r="AA257" s="52"/>
      <c r="AB257" s="58"/>
      <c r="AC257" s="59"/>
      <c r="AD257" s="58"/>
      <c r="AE257" s="58"/>
      <c r="AF257" s="55"/>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row>
    <row r="258" spans="1:75"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1"/>
      <c r="AA258" s="52"/>
      <c r="AB258" s="58"/>
      <c r="AC258" s="59"/>
      <c r="AD258" s="58"/>
      <c r="AE258" s="58"/>
      <c r="AF258" s="55"/>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row>
    <row r="259" spans="1:75"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1"/>
      <c r="AA259" s="52"/>
      <c r="AB259" s="58"/>
      <c r="AC259" s="59"/>
      <c r="AD259" s="58"/>
      <c r="AE259" s="58"/>
      <c r="AF259" s="55"/>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row>
    <row r="260" spans="1:75"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1"/>
      <c r="AA260" s="52"/>
      <c r="AB260" s="58"/>
      <c r="AC260" s="59"/>
      <c r="AD260" s="58"/>
      <c r="AE260" s="58"/>
      <c r="AF260" s="55"/>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row>
    <row r="261" spans="1:75"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1"/>
      <c r="AA261" s="52"/>
      <c r="AB261" s="58"/>
      <c r="AC261" s="59"/>
      <c r="AD261" s="58"/>
      <c r="AE261" s="58"/>
      <c r="AF261" s="55"/>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row>
    <row r="262" spans="1:75"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1"/>
      <c r="AA262" s="52"/>
      <c r="AB262" s="58"/>
      <c r="AC262" s="59"/>
      <c r="AD262" s="58"/>
      <c r="AE262" s="58"/>
      <c r="AF262" s="55"/>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row>
    <row r="263" spans="1:75"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1"/>
      <c r="AA263" s="52"/>
      <c r="AB263" s="58"/>
      <c r="AC263" s="59"/>
      <c r="AD263" s="58"/>
      <c r="AE263" s="58"/>
      <c r="AF263" s="55"/>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row>
    <row r="264" spans="1:75"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1"/>
      <c r="AA264" s="52"/>
      <c r="AB264" s="58"/>
      <c r="AC264" s="59"/>
      <c r="AD264" s="58"/>
      <c r="AE264" s="58"/>
      <c r="AF264" s="55"/>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row>
    <row r="265" spans="1:7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1"/>
      <c r="AA265" s="52"/>
      <c r="AB265" s="58"/>
      <c r="AC265" s="59"/>
      <c r="AD265" s="58"/>
      <c r="AE265" s="58"/>
      <c r="AF265" s="55"/>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row>
    <row r="266" spans="1:75"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1"/>
      <c r="AA266" s="52"/>
      <c r="AB266" s="58"/>
      <c r="AC266" s="59"/>
      <c r="AD266" s="58"/>
      <c r="AE266" s="58"/>
      <c r="AF266" s="55"/>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row>
    <row r="267" spans="1:75"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1"/>
      <c r="AA267" s="52"/>
      <c r="AB267" s="58"/>
      <c r="AC267" s="59"/>
      <c r="AD267" s="58"/>
      <c r="AE267" s="58"/>
      <c r="AF267" s="55"/>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row>
    <row r="268" spans="1:75"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1"/>
      <c r="AA268" s="52"/>
      <c r="AB268" s="58"/>
      <c r="AC268" s="59"/>
      <c r="AD268" s="58"/>
      <c r="AE268" s="58"/>
      <c r="AF268" s="55"/>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row>
    <row r="269" spans="1:75"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1"/>
      <c r="AA269" s="52"/>
      <c r="AB269" s="58"/>
      <c r="AC269" s="59"/>
      <c r="AD269" s="58"/>
      <c r="AE269" s="58"/>
      <c r="AF269" s="55"/>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row>
    <row r="270" spans="1:75"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1"/>
      <c r="AA270" s="52"/>
      <c r="AB270" s="58"/>
      <c r="AC270" s="59"/>
      <c r="AD270" s="58"/>
      <c r="AE270" s="58"/>
      <c r="AF270" s="55"/>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row>
    <row r="271" spans="1:75"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1"/>
      <c r="AA271" s="52"/>
      <c r="AB271" s="58"/>
      <c r="AC271" s="59"/>
      <c r="AD271" s="58"/>
      <c r="AE271" s="58"/>
      <c r="AF271" s="55"/>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row>
    <row r="272" spans="1:75"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1"/>
      <c r="AA272" s="52"/>
      <c r="AB272" s="58"/>
      <c r="AC272" s="59"/>
      <c r="AD272" s="58"/>
      <c r="AE272" s="58"/>
      <c r="AF272" s="55"/>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row>
    <row r="273" spans="1:75"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1"/>
      <c r="AA273" s="52"/>
      <c r="AB273" s="58"/>
      <c r="AC273" s="59"/>
      <c r="AD273" s="58"/>
      <c r="AE273" s="58"/>
      <c r="AF273" s="55"/>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row>
    <row r="274" spans="1:75"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1"/>
      <c r="AA274" s="52"/>
      <c r="AB274" s="58"/>
      <c r="AC274" s="59"/>
      <c r="AD274" s="58"/>
      <c r="AE274" s="58"/>
      <c r="AF274" s="55"/>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row>
    <row r="275" spans="1: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1"/>
      <c r="AA275" s="52"/>
      <c r="AB275" s="58"/>
      <c r="AC275" s="59"/>
      <c r="AD275" s="58"/>
      <c r="AE275" s="58"/>
      <c r="AF275" s="55"/>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row>
    <row r="276" spans="1:75"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1"/>
      <c r="AA276" s="52"/>
      <c r="AB276" s="58"/>
      <c r="AC276" s="59"/>
      <c r="AD276" s="58"/>
      <c r="AE276" s="58"/>
      <c r="AF276" s="55"/>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row>
    <row r="277" spans="1:75"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1"/>
      <c r="AA277" s="52"/>
      <c r="AB277" s="58"/>
      <c r="AC277" s="59"/>
      <c r="AD277" s="58"/>
      <c r="AE277" s="58"/>
      <c r="AF277" s="55"/>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row>
    <row r="278" spans="1:75"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1"/>
      <c r="AA278" s="52"/>
      <c r="AB278" s="58"/>
      <c r="AC278" s="59"/>
      <c r="AD278" s="58"/>
      <c r="AE278" s="58"/>
      <c r="AF278" s="55"/>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row>
    <row r="279" spans="1:75"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1"/>
      <c r="AA279" s="52"/>
      <c r="AB279" s="58"/>
      <c r="AC279" s="59"/>
      <c r="AD279" s="58"/>
      <c r="AE279" s="58"/>
      <c r="AF279" s="55"/>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row>
    <row r="280" spans="1:75"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1"/>
      <c r="AA280" s="52"/>
      <c r="AB280" s="58"/>
      <c r="AC280" s="59"/>
      <c r="AD280" s="58"/>
      <c r="AE280" s="58"/>
      <c r="AF280" s="55"/>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row>
    <row r="281" spans="1:75"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1"/>
      <c r="AA281" s="52"/>
      <c r="AB281" s="58"/>
      <c r="AC281" s="59"/>
      <c r="AD281" s="58"/>
      <c r="AE281" s="58"/>
      <c r="AF281" s="55"/>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row>
    <row r="282" spans="1:75"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1"/>
      <c r="AA282" s="52"/>
      <c r="AB282" s="58"/>
      <c r="AC282" s="59"/>
      <c r="AD282" s="58"/>
      <c r="AE282" s="58"/>
      <c r="AF282" s="55"/>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row>
    <row r="283" spans="1:75"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1"/>
      <c r="AA283" s="52"/>
      <c r="AB283" s="58"/>
      <c r="AC283" s="59"/>
      <c r="AD283" s="58"/>
      <c r="AE283" s="58"/>
      <c r="AF283" s="55"/>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row>
    <row r="284" spans="1:75"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1"/>
      <c r="AA284" s="52"/>
      <c r="AB284" s="58"/>
      <c r="AC284" s="59"/>
      <c r="AD284" s="58"/>
      <c r="AE284" s="58"/>
      <c r="AF284" s="55"/>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row>
    <row r="285" spans="1:7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1"/>
      <c r="AA285" s="52"/>
      <c r="AB285" s="58"/>
      <c r="AC285" s="59"/>
      <c r="AD285" s="58"/>
      <c r="AE285" s="58"/>
      <c r="AF285" s="55"/>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row>
    <row r="286" spans="1:75"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1"/>
      <c r="AA286" s="52"/>
      <c r="AB286" s="58"/>
      <c r="AC286" s="59"/>
      <c r="AD286" s="58"/>
      <c r="AE286" s="58"/>
      <c r="AF286" s="55"/>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row>
    <row r="287" spans="1:75"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1"/>
      <c r="AA287" s="52"/>
      <c r="AB287" s="58"/>
      <c r="AC287" s="59"/>
      <c r="AD287" s="58"/>
      <c r="AE287" s="58"/>
      <c r="AF287" s="55"/>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row>
    <row r="288" spans="1:75"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1"/>
      <c r="AA288" s="52"/>
      <c r="AB288" s="58"/>
      <c r="AC288" s="59"/>
      <c r="AD288" s="58"/>
      <c r="AE288" s="58"/>
      <c r="AF288" s="55"/>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row>
    <row r="289" spans="1:75"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1"/>
      <c r="AA289" s="52"/>
      <c r="AB289" s="58"/>
      <c r="AC289" s="59"/>
      <c r="AD289" s="58"/>
      <c r="AE289" s="58"/>
      <c r="AF289" s="55"/>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row>
    <row r="290" spans="1:75"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1"/>
      <c r="AA290" s="52"/>
      <c r="AB290" s="58"/>
      <c r="AC290" s="59"/>
      <c r="AD290" s="58"/>
      <c r="AE290" s="58"/>
      <c r="AF290" s="55"/>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row>
    <row r="291" spans="1:75"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1"/>
      <c r="AA291" s="52"/>
      <c r="AB291" s="58"/>
      <c r="AC291" s="59"/>
      <c r="AD291" s="58"/>
      <c r="AE291" s="58"/>
      <c r="AF291" s="55"/>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row>
    <row r="292" spans="1:75"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1"/>
      <c r="AA292" s="52"/>
      <c r="AB292" s="58"/>
      <c r="AC292" s="59"/>
      <c r="AD292" s="58"/>
      <c r="AE292" s="58"/>
      <c r="AF292" s="55"/>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row>
    <row r="293" spans="1:75"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1"/>
      <c r="AA293" s="52"/>
      <c r="AB293" s="58"/>
      <c r="AC293" s="59"/>
      <c r="AD293" s="58"/>
      <c r="AE293" s="58"/>
      <c r="AF293" s="55"/>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row>
    <row r="294" spans="1:75"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1"/>
      <c r="AA294" s="52"/>
      <c r="AB294" s="58"/>
      <c r="AC294" s="59"/>
      <c r="AD294" s="58"/>
      <c r="AE294" s="58"/>
      <c r="AF294" s="55"/>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row>
    <row r="295" spans="1:7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1"/>
      <c r="AA295" s="52"/>
      <c r="AB295" s="58"/>
      <c r="AC295" s="59"/>
      <c r="AD295" s="58"/>
      <c r="AE295" s="58"/>
      <c r="AF295" s="55"/>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row>
    <row r="296" spans="1:75"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1"/>
      <c r="AA296" s="52"/>
      <c r="AB296" s="58"/>
      <c r="AC296" s="59"/>
      <c r="AD296" s="58"/>
      <c r="AE296" s="58"/>
      <c r="AF296" s="55"/>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row>
    <row r="297" spans="1:75"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1"/>
      <c r="AA297" s="52"/>
      <c r="AB297" s="58"/>
      <c r="AC297" s="59"/>
      <c r="AD297" s="58"/>
      <c r="AE297" s="58"/>
      <c r="AF297" s="55"/>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row>
    <row r="298" spans="1:75"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1"/>
      <c r="AA298" s="52"/>
      <c r="AB298" s="58"/>
      <c r="AC298" s="59"/>
      <c r="AD298" s="58"/>
      <c r="AE298" s="58"/>
      <c r="AF298" s="55"/>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row>
    <row r="299" spans="1:75"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1"/>
      <c r="AA299" s="52"/>
      <c r="AB299" s="58"/>
      <c r="AC299" s="59"/>
      <c r="AD299" s="58"/>
      <c r="AE299" s="58"/>
      <c r="AF299" s="55"/>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row>
    <row r="300" spans="1:75"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1"/>
      <c r="AA300" s="52"/>
      <c r="AB300" s="58"/>
      <c r="AC300" s="59"/>
      <c r="AD300" s="58"/>
      <c r="AE300" s="58"/>
      <c r="AF300" s="55"/>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row>
    <row r="301" spans="1:75"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1"/>
      <c r="AA301" s="52"/>
      <c r="AB301" s="58"/>
      <c r="AC301" s="59"/>
      <c r="AD301" s="58"/>
      <c r="AE301" s="58"/>
      <c r="AF301" s="55"/>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row>
    <row r="302" spans="1:75"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1"/>
      <c r="AA302" s="52"/>
      <c r="AB302" s="58"/>
      <c r="AC302" s="59"/>
      <c r="AD302" s="58"/>
      <c r="AE302" s="58"/>
      <c r="AF302" s="55"/>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row>
    <row r="303" spans="1:75"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1"/>
      <c r="AA303" s="52"/>
      <c r="AB303" s="58"/>
      <c r="AC303" s="59"/>
      <c r="AD303" s="58"/>
      <c r="AE303" s="58"/>
      <c r="AF303" s="55"/>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row>
    <row r="304" spans="1:75"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1"/>
      <c r="AA304" s="52"/>
      <c r="AB304" s="58"/>
      <c r="AC304" s="59"/>
      <c r="AD304" s="58"/>
      <c r="AE304" s="58"/>
      <c r="AF304" s="55"/>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row>
    <row r="305" spans="1:7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1"/>
      <c r="AA305" s="52"/>
      <c r="AB305" s="58"/>
      <c r="AC305" s="59"/>
      <c r="AD305" s="58"/>
      <c r="AE305" s="58"/>
      <c r="AF305" s="55"/>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row>
    <row r="306" spans="1:75"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1"/>
      <c r="AA306" s="52"/>
      <c r="AB306" s="58"/>
      <c r="AC306" s="59"/>
      <c r="AD306" s="58"/>
      <c r="AE306" s="58"/>
      <c r="AF306" s="55"/>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row>
    <row r="307" spans="1:75"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1"/>
      <c r="AA307" s="52"/>
      <c r="AB307" s="58"/>
      <c r="AC307" s="59"/>
      <c r="AD307" s="58"/>
      <c r="AE307" s="58"/>
      <c r="AF307" s="55"/>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row>
    <row r="308" spans="1:75"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1"/>
      <c r="AA308" s="52"/>
      <c r="AB308" s="58"/>
      <c r="AC308" s="59"/>
      <c r="AD308" s="58"/>
      <c r="AE308" s="58"/>
      <c r="AF308" s="55"/>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row>
    <row r="309" spans="1:75"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1"/>
      <c r="AA309" s="52"/>
      <c r="AB309" s="58"/>
      <c r="AC309" s="59"/>
      <c r="AD309" s="58"/>
      <c r="AE309" s="58"/>
      <c r="AF309" s="55"/>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row>
    <row r="310" spans="1:75"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1"/>
      <c r="AA310" s="52"/>
      <c r="AB310" s="58"/>
      <c r="AC310" s="59"/>
      <c r="AD310" s="58"/>
      <c r="AE310" s="58"/>
      <c r="AF310" s="55"/>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row>
    <row r="311" spans="1:75"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1"/>
      <c r="AA311" s="52"/>
      <c r="AB311" s="58"/>
      <c r="AC311" s="59"/>
      <c r="AD311" s="58"/>
      <c r="AE311" s="58"/>
      <c r="AF311" s="55"/>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row>
    <row r="312" spans="1:75"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1"/>
      <c r="AA312" s="52"/>
      <c r="AB312" s="58"/>
      <c r="AC312" s="59"/>
      <c r="AD312" s="58"/>
      <c r="AE312" s="58"/>
      <c r="AF312" s="55"/>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row>
    <row r="313" spans="1:75"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1"/>
      <c r="AA313" s="52"/>
      <c r="AB313" s="58"/>
      <c r="AC313" s="59"/>
      <c r="AD313" s="58"/>
      <c r="AE313" s="58"/>
      <c r="AF313" s="55"/>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row>
    <row r="314" spans="1:75"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1"/>
      <c r="AA314" s="52"/>
      <c r="AB314" s="58"/>
      <c r="AC314" s="59"/>
      <c r="AD314" s="58"/>
      <c r="AE314" s="58"/>
      <c r="AF314" s="55"/>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row>
    <row r="315" spans="1:7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1"/>
      <c r="AA315" s="52"/>
      <c r="AB315" s="58"/>
      <c r="AC315" s="59"/>
      <c r="AD315" s="58"/>
      <c r="AE315" s="58"/>
      <c r="AF315" s="55"/>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row>
    <row r="316" spans="1:75"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1"/>
      <c r="AA316" s="52"/>
      <c r="AB316" s="58"/>
      <c r="AC316" s="59"/>
      <c r="AD316" s="58"/>
      <c r="AE316" s="58"/>
      <c r="AF316" s="55"/>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row>
    <row r="317" spans="1:75"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1"/>
      <c r="AA317" s="52"/>
      <c r="AB317" s="58"/>
      <c r="AC317" s="59"/>
      <c r="AD317" s="58"/>
      <c r="AE317" s="58"/>
      <c r="AF317" s="55"/>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row>
    <row r="318" spans="1:75"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1"/>
      <c r="AA318" s="52"/>
      <c r="AB318" s="58"/>
      <c r="AC318" s="59"/>
      <c r="AD318" s="58"/>
      <c r="AE318" s="58"/>
      <c r="AF318" s="55"/>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row>
    <row r="319" spans="1:75"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1"/>
      <c r="AA319" s="52"/>
      <c r="AB319" s="58"/>
      <c r="AC319" s="59"/>
      <c r="AD319" s="58"/>
      <c r="AE319" s="58"/>
      <c r="AF319" s="55"/>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row>
    <row r="320" spans="1:75"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1"/>
      <c r="AA320" s="52"/>
      <c r="AB320" s="58"/>
      <c r="AC320" s="59"/>
      <c r="AD320" s="58"/>
      <c r="AE320" s="58"/>
      <c r="AF320" s="55"/>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row>
    <row r="321" spans="1:75"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1"/>
      <c r="AA321" s="52"/>
      <c r="AB321" s="58"/>
      <c r="AC321" s="59"/>
      <c r="AD321" s="58"/>
      <c r="AE321" s="58"/>
      <c r="AF321" s="55"/>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row>
    <row r="322" spans="1:75"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1"/>
      <c r="AA322" s="52"/>
      <c r="AB322" s="58"/>
      <c r="AC322" s="59"/>
      <c r="AD322" s="58"/>
      <c r="AE322" s="58"/>
      <c r="AF322" s="55"/>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row>
    <row r="323" spans="1:75"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1"/>
      <c r="AA323" s="52"/>
      <c r="AB323" s="58"/>
      <c r="AC323" s="59"/>
      <c r="AD323" s="58"/>
      <c r="AE323" s="58"/>
      <c r="AF323" s="55"/>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row>
    <row r="324" spans="1:75"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1"/>
      <c r="AA324" s="52"/>
      <c r="AB324" s="58"/>
      <c r="AC324" s="59"/>
      <c r="AD324" s="58"/>
      <c r="AE324" s="58"/>
      <c r="AF324" s="55"/>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row>
    <row r="325" spans="1:7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1"/>
      <c r="AA325" s="52"/>
      <c r="AB325" s="58"/>
      <c r="AC325" s="59"/>
      <c r="AD325" s="58"/>
      <c r="AE325" s="58"/>
      <c r="AF325" s="55"/>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row>
    <row r="326" spans="1:75"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1"/>
      <c r="AA326" s="52"/>
      <c r="AB326" s="58"/>
      <c r="AC326" s="59"/>
      <c r="AD326" s="58"/>
      <c r="AE326" s="58"/>
      <c r="AF326" s="55"/>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row>
    <row r="327" spans="1:75"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1"/>
      <c r="AA327" s="52"/>
      <c r="AB327" s="58"/>
      <c r="AC327" s="59"/>
      <c r="AD327" s="58"/>
      <c r="AE327" s="58"/>
      <c r="AF327" s="55"/>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row>
    <row r="328" spans="1:75"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1"/>
      <c r="AA328" s="52"/>
      <c r="AB328" s="58"/>
      <c r="AC328" s="59"/>
      <c r="AD328" s="58"/>
      <c r="AE328" s="58"/>
      <c r="AF328" s="55"/>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row>
    <row r="329" spans="1:75"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1"/>
      <c r="AA329" s="52"/>
      <c r="AB329" s="58"/>
      <c r="AC329" s="59"/>
      <c r="AD329" s="58"/>
      <c r="AE329" s="58"/>
      <c r="AF329" s="55"/>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row>
    <row r="330" spans="1:75"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1"/>
      <c r="AA330" s="52"/>
      <c r="AB330" s="58"/>
      <c r="AC330" s="59"/>
      <c r="AD330" s="58"/>
      <c r="AE330" s="58"/>
      <c r="AF330" s="55"/>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row>
    <row r="331" spans="1:75"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1"/>
      <c r="AA331" s="52"/>
      <c r="AB331" s="58"/>
      <c r="AC331" s="59"/>
      <c r="AD331" s="58"/>
      <c r="AE331" s="58"/>
      <c r="AF331" s="55"/>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row>
    <row r="332" spans="1:75"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1"/>
      <c r="AA332" s="52"/>
      <c r="AB332" s="58"/>
      <c r="AC332" s="59"/>
      <c r="AD332" s="58"/>
      <c r="AE332" s="58"/>
      <c r="AF332" s="55"/>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row>
    <row r="333" spans="1:75"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1"/>
      <c r="AA333" s="52"/>
      <c r="AB333" s="58"/>
      <c r="AC333" s="59"/>
      <c r="AD333" s="58"/>
      <c r="AE333" s="58"/>
      <c r="AF333" s="55"/>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row>
    <row r="334" spans="1:75"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1"/>
      <c r="AA334" s="52"/>
      <c r="AB334" s="58"/>
      <c r="AC334" s="59"/>
      <c r="AD334" s="58"/>
      <c r="AE334" s="58"/>
      <c r="AF334" s="55"/>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row>
    <row r="335" spans="1:7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1"/>
      <c r="AA335" s="52"/>
      <c r="AB335" s="58"/>
      <c r="AC335" s="59"/>
      <c r="AD335" s="58"/>
      <c r="AE335" s="58"/>
      <c r="AF335" s="55"/>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row>
    <row r="336" spans="1:75"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1"/>
      <c r="AA336" s="52"/>
      <c r="AB336" s="58"/>
      <c r="AC336" s="59"/>
      <c r="AD336" s="58"/>
      <c r="AE336" s="58"/>
      <c r="AF336" s="55"/>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row>
    <row r="337" spans="1:75"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1"/>
      <c r="AA337" s="52"/>
      <c r="AB337" s="58"/>
      <c r="AC337" s="59"/>
      <c r="AD337" s="58"/>
      <c r="AE337" s="58"/>
      <c r="AF337" s="55"/>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row>
    <row r="338" spans="1:75"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1"/>
      <c r="AA338" s="52"/>
      <c r="AB338" s="58"/>
      <c r="AC338" s="59"/>
      <c r="AD338" s="58"/>
      <c r="AE338" s="58"/>
      <c r="AF338" s="55"/>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row>
    <row r="339" spans="1:75"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1"/>
      <c r="AA339" s="52"/>
      <c r="AB339" s="58"/>
      <c r="AC339" s="59"/>
      <c r="AD339" s="58"/>
      <c r="AE339" s="58"/>
      <c r="AF339" s="55"/>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row>
    <row r="340" spans="1:75"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1"/>
      <c r="AA340" s="52"/>
      <c r="AB340" s="58"/>
      <c r="AC340" s="59"/>
      <c r="AD340" s="58"/>
      <c r="AE340" s="58"/>
      <c r="AF340" s="55"/>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row>
    <row r="341" spans="1:75"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1"/>
      <c r="AA341" s="52"/>
      <c r="AB341" s="58"/>
      <c r="AC341" s="59"/>
      <c r="AD341" s="58"/>
      <c r="AE341" s="58"/>
      <c r="AF341" s="55"/>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row>
    <row r="342" spans="1:75"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1"/>
      <c r="AA342" s="52"/>
      <c r="AB342" s="58"/>
      <c r="AC342" s="59"/>
      <c r="AD342" s="58"/>
      <c r="AE342" s="58"/>
      <c r="AF342" s="55"/>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row>
    <row r="343" spans="1:75"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1"/>
      <c r="AA343" s="52"/>
      <c r="AB343" s="58"/>
      <c r="AC343" s="59"/>
      <c r="AD343" s="58"/>
      <c r="AE343" s="58"/>
      <c r="AF343" s="55"/>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row>
    <row r="344" spans="1:75"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1"/>
      <c r="AA344" s="52"/>
      <c r="AB344" s="58"/>
      <c r="AC344" s="59"/>
      <c r="AD344" s="58"/>
      <c r="AE344" s="58"/>
      <c r="AF344" s="55"/>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row>
    <row r="345" spans="1:7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1"/>
      <c r="AA345" s="52"/>
      <c r="AB345" s="58"/>
      <c r="AC345" s="59"/>
      <c r="AD345" s="58"/>
      <c r="AE345" s="58"/>
      <c r="AF345" s="55"/>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row>
    <row r="346" spans="1:75"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1"/>
      <c r="AA346" s="52"/>
      <c r="AB346" s="58"/>
      <c r="AC346" s="59"/>
      <c r="AD346" s="58"/>
      <c r="AE346" s="58"/>
      <c r="AF346" s="55"/>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row>
    <row r="347" spans="1:75"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1"/>
      <c r="AA347" s="52"/>
      <c r="AB347" s="58"/>
      <c r="AC347" s="59"/>
      <c r="AD347" s="58"/>
      <c r="AE347" s="58"/>
      <c r="AF347" s="55"/>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row>
    <row r="348" spans="1:75"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1"/>
      <c r="AA348" s="52"/>
      <c r="AB348" s="58"/>
      <c r="AC348" s="59"/>
      <c r="AD348" s="58"/>
      <c r="AE348" s="58"/>
      <c r="AF348" s="55"/>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row>
    <row r="349" spans="1:75"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1"/>
      <c r="AA349" s="52"/>
      <c r="AB349" s="58"/>
      <c r="AC349" s="59"/>
      <c r="AD349" s="58"/>
      <c r="AE349" s="58"/>
      <c r="AF349" s="55"/>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row>
    <row r="350" spans="1:75"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1"/>
      <c r="AA350" s="52"/>
      <c r="AB350" s="58"/>
      <c r="AC350" s="59"/>
      <c r="AD350" s="58"/>
      <c r="AE350" s="58"/>
      <c r="AF350" s="55"/>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row>
    <row r="351" spans="1:75"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1"/>
      <c r="AA351" s="52"/>
      <c r="AB351" s="58"/>
      <c r="AC351" s="59"/>
      <c r="AD351" s="58"/>
      <c r="AE351" s="58"/>
      <c r="AF351" s="55"/>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row>
    <row r="352" spans="1:75"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1"/>
      <c r="AA352" s="52"/>
      <c r="AB352" s="58"/>
      <c r="AC352" s="59"/>
      <c r="AD352" s="58"/>
      <c r="AE352" s="58"/>
      <c r="AF352" s="55"/>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row>
    <row r="353" spans="1:75"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1"/>
      <c r="AA353" s="52"/>
      <c r="AB353" s="58"/>
      <c r="AC353" s="59"/>
      <c r="AD353" s="58"/>
      <c r="AE353" s="58"/>
      <c r="AF353" s="55"/>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row>
    <row r="354" spans="1:75"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1"/>
      <c r="AA354" s="52"/>
      <c r="AB354" s="58"/>
      <c r="AC354" s="59"/>
      <c r="AD354" s="58"/>
      <c r="AE354" s="58"/>
      <c r="AF354" s="55"/>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row>
    <row r="355" spans="1:7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1"/>
      <c r="AA355" s="52"/>
      <c r="AB355" s="58"/>
      <c r="AC355" s="59"/>
      <c r="AD355" s="58"/>
      <c r="AE355" s="58"/>
      <c r="AF355" s="55"/>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row>
    <row r="356" spans="1:75"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1"/>
      <c r="AA356" s="52"/>
      <c r="AB356" s="58"/>
      <c r="AC356" s="59"/>
      <c r="AD356" s="58"/>
      <c r="AE356" s="58"/>
      <c r="AF356" s="55"/>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row>
    <row r="357" spans="1:75"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1"/>
      <c r="AA357" s="52"/>
      <c r="AB357" s="58"/>
      <c r="AC357" s="59"/>
      <c r="AD357" s="58"/>
      <c r="AE357" s="58"/>
      <c r="AF357" s="55"/>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row>
    <row r="358" spans="1:75"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1"/>
      <c r="AA358" s="52"/>
      <c r="AB358" s="58"/>
      <c r="AC358" s="59"/>
      <c r="AD358" s="58"/>
      <c r="AE358" s="58"/>
      <c r="AF358" s="55"/>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row>
    <row r="359" spans="1:75"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1"/>
      <c r="AA359" s="52"/>
      <c r="AB359" s="58"/>
      <c r="AC359" s="59"/>
      <c r="AD359" s="58"/>
      <c r="AE359" s="58"/>
      <c r="AF359" s="55"/>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row>
    <row r="360" spans="1:75"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1"/>
      <c r="AA360" s="52"/>
      <c r="AB360" s="58"/>
      <c r="AC360" s="59"/>
      <c r="AD360" s="58"/>
      <c r="AE360" s="58"/>
      <c r="AF360" s="55"/>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row>
    <row r="361" spans="1:75"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1"/>
      <c r="AA361" s="52"/>
      <c r="AB361" s="58"/>
      <c r="AC361" s="59"/>
      <c r="AD361" s="58"/>
      <c r="AE361" s="58"/>
      <c r="AF361" s="55"/>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row>
    <row r="362" spans="1:75"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1"/>
      <c r="AA362" s="52"/>
      <c r="AB362" s="58"/>
      <c r="AC362" s="59"/>
      <c r="AD362" s="58"/>
      <c r="AE362" s="58"/>
      <c r="AF362" s="55"/>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row>
    <row r="363" spans="1:75"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1"/>
      <c r="AA363" s="52"/>
      <c r="AB363" s="58"/>
      <c r="AC363" s="59"/>
      <c r="AD363" s="58"/>
      <c r="AE363" s="58"/>
      <c r="AF363" s="55"/>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row>
    <row r="364" spans="1:75"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1"/>
      <c r="AA364" s="52"/>
      <c r="AB364" s="58"/>
      <c r="AC364" s="59"/>
      <c r="AD364" s="58"/>
      <c r="AE364" s="58"/>
      <c r="AF364" s="55"/>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row>
    <row r="365" spans="1:7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1"/>
      <c r="AA365" s="52"/>
      <c r="AB365" s="58"/>
      <c r="AC365" s="59"/>
      <c r="AD365" s="58"/>
      <c r="AE365" s="58"/>
      <c r="AF365" s="55"/>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row>
    <row r="366" spans="1:75"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1"/>
      <c r="AA366" s="52"/>
      <c r="AB366" s="58"/>
      <c r="AC366" s="59"/>
      <c r="AD366" s="58"/>
      <c r="AE366" s="58"/>
      <c r="AF366" s="55"/>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row>
    <row r="367" spans="1:75"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1"/>
      <c r="AA367" s="52"/>
      <c r="AB367" s="58"/>
      <c r="AC367" s="59"/>
      <c r="AD367" s="58"/>
      <c r="AE367" s="58"/>
      <c r="AF367" s="55"/>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row>
    <row r="368" spans="1:75"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1"/>
      <c r="AA368" s="52"/>
      <c r="AB368" s="58"/>
      <c r="AC368" s="59"/>
      <c r="AD368" s="58"/>
      <c r="AE368" s="58"/>
      <c r="AF368" s="55"/>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row>
    <row r="369" spans="1:75"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1"/>
      <c r="AA369" s="52"/>
      <c r="AB369" s="58"/>
      <c r="AC369" s="59"/>
      <c r="AD369" s="58"/>
      <c r="AE369" s="58"/>
      <c r="AF369" s="55"/>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row>
    <row r="370" spans="1:75"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1"/>
      <c r="AA370" s="52"/>
      <c r="AB370" s="58"/>
      <c r="AC370" s="59"/>
      <c r="AD370" s="58"/>
      <c r="AE370" s="58"/>
      <c r="AF370" s="55"/>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row>
    <row r="371" spans="1:75"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1"/>
      <c r="AA371" s="52"/>
      <c r="AB371" s="58"/>
      <c r="AC371" s="59"/>
      <c r="AD371" s="58"/>
      <c r="AE371" s="58"/>
      <c r="AF371" s="55"/>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row>
    <row r="372" spans="1:75"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1"/>
      <c r="AA372" s="52"/>
      <c r="AB372" s="58"/>
      <c r="AC372" s="59"/>
      <c r="AD372" s="58"/>
      <c r="AE372" s="58"/>
      <c r="AF372" s="55"/>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row>
    <row r="373" spans="1:75"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1"/>
      <c r="AA373" s="52"/>
      <c r="AB373" s="58"/>
      <c r="AC373" s="59"/>
      <c r="AD373" s="58"/>
      <c r="AE373" s="58"/>
      <c r="AF373" s="55"/>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row>
    <row r="374" spans="1:75"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1"/>
      <c r="AA374" s="52"/>
      <c r="AB374" s="58"/>
      <c r="AC374" s="59"/>
      <c r="AD374" s="58"/>
      <c r="AE374" s="58"/>
      <c r="AF374" s="55"/>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row>
    <row r="375" spans="1: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1"/>
      <c r="AA375" s="52"/>
      <c r="AB375" s="58"/>
      <c r="AC375" s="59"/>
      <c r="AD375" s="58"/>
      <c r="AE375" s="58"/>
      <c r="AF375" s="55"/>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row>
    <row r="376" spans="1:75"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1"/>
      <c r="AA376" s="52"/>
      <c r="AB376" s="58"/>
      <c r="AC376" s="59"/>
      <c r="AD376" s="58"/>
      <c r="AE376" s="58"/>
      <c r="AF376" s="55"/>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row>
    <row r="377" spans="1:75"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1"/>
      <c r="AA377" s="52"/>
      <c r="AB377" s="58"/>
      <c r="AC377" s="59"/>
      <c r="AD377" s="58"/>
      <c r="AE377" s="58"/>
      <c r="AF377" s="55"/>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row>
    <row r="378" spans="1:75"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1"/>
      <c r="AA378" s="52"/>
      <c r="AB378" s="58"/>
      <c r="AC378" s="59"/>
      <c r="AD378" s="58"/>
      <c r="AE378" s="58"/>
      <c r="AF378" s="55"/>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row>
    <row r="379" spans="1:75"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1"/>
      <c r="AA379" s="52"/>
      <c r="AB379" s="58"/>
      <c r="AC379" s="59"/>
      <c r="AD379" s="58"/>
      <c r="AE379" s="58"/>
      <c r="AF379" s="55"/>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row>
    <row r="380" spans="1:75"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1"/>
      <c r="AA380" s="52"/>
      <c r="AB380" s="58"/>
      <c r="AC380" s="59"/>
      <c r="AD380" s="58"/>
      <c r="AE380" s="58"/>
      <c r="AF380" s="55"/>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row>
    <row r="381" spans="1:75"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1"/>
      <c r="AA381" s="52"/>
      <c r="AB381" s="58"/>
      <c r="AC381" s="59"/>
      <c r="AD381" s="58"/>
      <c r="AE381" s="58"/>
      <c r="AF381" s="55"/>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row>
    <row r="382" spans="1:75"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1"/>
      <c r="AA382" s="52"/>
      <c r="AB382" s="58"/>
      <c r="AC382" s="59"/>
      <c r="AD382" s="58"/>
      <c r="AE382" s="58"/>
      <c r="AF382" s="55"/>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row>
    <row r="383" spans="1:75"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1"/>
      <c r="AA383" s="52"/>
      <c r="AB383" s="58"/>
      <c r="AC383" s="59"/>
      <c r="AD383" s="58"/>
      <c r="AE383" s="58"/>
      <c r="AF383" s="55"/>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row>
    <row r="384" spans="1:75"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1"/>
      <c r="AA384" s="52"/>
      <c r="AB384" s="58"/>
      <c r="AC384" s="59"/>
      <c r="AD384" s="58"/>
      <c r="AE384" s="58"/>
      <c r="AF384" s="55"/>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row>
    <row r="385" spans="1:7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1"/>
      <c r="AA385" s="52"/>
      <c r="AB385" s="58"/>
      <c r="AC385" s="59"/>
      <c r="AD385" s="58"/>
      <c r="AE385" s="58"/>
      <c r="AF385" s="55"/>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row>
    <row r="386" spans="1:75"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1"/>
      <c r="AA386" s="52"/>
      <c r="AB386" s="58"/>
      <c r="AC386" s="59"/>
      <c r="AD386" s="58"/>
      <c r="AE386" s="58"/>
      <c r="AF386" s="55"/>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row>
    <row r="387" spans="1:75"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1"/>
      <c r="AA387" s="52"/>
      <c r="AB387" s="58"/>
      <c r="AC387" s="59"/>
      <c r="AD387" s="58"/>
      <c r="AE387" s="58"/>
      <c r="AF387" s="55"/>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row>
    <row r="388" spans="1:75"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1"/>
      <c r="AA388" s="52"/>
      <c r="AB388" s="58"/>
      <c r="AC388" s="59"/>
      <c r="AD388" s="58"/>
      <c r="AE388" s="58"/>
      <c r="AF388" s="55"/>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row>
    <row r="389" spans="1:75"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1"/>
      <c r="AA389" s="52"/>
      <c r="AB389" s="58"/>
      <c r="AC389" s="59"/>
      <c r="AD389" s="58"/>
      <c r="AE389" s="58"/>
      <c r="AF389" s="55"/>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row>
    <row r="390" spans="1:75"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1"/>
      <c r="AA390" s="52"/>
      <c r="AB390" s="58"/>
      <c r="AC390" s="59"/>
      <c r="AD390" s="58"/>
      <c r="AE390" s="58"/>
      <c r="AF390" s="55"/>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row>
    <row r="391" spans="1:75"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1"/>
      <c r="AA391" s="52"/>
      <c r="AB391" s="58"/>
      <c r="AC391" s="59"/>
      <c r="AD391" s="58"/>
      <c r="AE391" s="58"/>
      <c r="AF391" s="55"/>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row>
    <row r="392" spans="1:75"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1"/>
      <c r="AA392" s="52"/>
      <c r="AB392" s="58"/>
      <c r="AC392" s="59"/>
      <c r="AD392" s="58"/>
      <c r="AE392" s="58"/>
      <c r="AF392" s="55"/>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row>
    <row r="393" spans="1:75"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1"/>
      <c r="AA393" s="52"/>
      <c r="AB393" s="58"/>
      <c r="AC393" s="59"/>
      <c r="AD393" s="58"/>
      <c r="AE393" s="58"/>
      <c r="AF393" s="55"/>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row>
    <row r="394" spans="1:75"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1"/>
      <c r="AA394" s="52"/>
      <c r="AB394" s="58"/>
      <c r="AC394" s="59"/>
      <c r="AD394" s="58"/>
      <c r="AE394" s="58"/>
      <c r="AF394" s="55"/>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row>
    <row r="395" spans="1:7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1"/>
      <c r="AA395" s="52"/>
      <c r="AB395" s="58"/>
      <c r="AC395" s="59"/>
      <c r="AD395" s="58"/>
      <c r="AE395" s="58"/>
      <c r="AF395" s="55"/>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row>
    <row r="396" spans="1:75"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1"/>
      <c r="AA396" s="52"/>
      <c r="AB396" s="58"/>
      <c r="AC396" s="59"/>
      <c r="AD396" s="58"/>
      <c r="AE396" s="58"/>
      <c r="AF396" s="55"/>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row>
    <row r="397" spans="1:75"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1"/>
      <c r="AA397" s="52"/>
      <c r="AB397" s="58"/>
      <c r="AC397" s="59"/>
      <c r="AD397" s="58"/>
      <c r="AE397" s="58"/>
      <c r="AF397" s="55"/>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row>
    <row r="398" spans="1:75"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1"/>
      <c r="AA398" s="52"/>
      <c r="AB398" s="58"/>
      <c r="AC398" s="59"/>
      <c r="AD398" s="58"/>
      <c r="AE398" s="58"/>
      <c r="AF398" s="55"/>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row>
    <row r="399" spans="1:75"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1"/>
      <c r="AA399" s="52"/>
      <c r="AB399" s="58"/>
      <c r="AC399" s="59"/>
      <c r="AD399" s="58"/>
      <c r="AE399" s="58"/>
      <c r="AF399" s="55"/>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row>
    <row r="400" spans="1:75"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1"/>
      <c r="AA400" s="52"/>
      <c r="AB400" s="58"/>
      <c r="AC400" s="59"/>
      <c r="AD400" s="58"/>
      <c r="AE400" s="58"/>
      <c r="AF400" s="55"/>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row>
    <row r="401" spans="1:75"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1"/>
      <c r="AA401" s="52"/>
      <c r="AB401" s="58"/>
      <c r="AC401" s="59"/>
      <c r="AD401" s="58"/>
      <c r="AE401" s="58"/>
      <c r="AF401" s="55"/>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row>
    <row r="402" spans="1:75"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1"/>
      <c r="AA402" s="52"/>
      <c r="AB402" s="58"/>
      <c r="AC402" s="59"/>
      <c r="AD402" s="58"/>
      <c r="AE402" s="58"/>
      <c r="AF402" s="55"/>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row>
    <row r="403" spans="1:75"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1"/>
      <c r="AA403" s="52"/>
      <c r="AB403" s="58"/>
      <c r="AC403" s="59"/>
      <c r="AD403" s="58"/>
      <c r="AE403" s="58"/>
      <c r="AF403" s="55"/>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row>
    <row r="404" spans="1:75"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1"/>
      <c r="AA404" s="52"/>
      <c r="AB404" s="58"/>
      <c r="AC404" s="59"/>
      <c r="AD404" s="58"/>
      <c r="AE404" s="58"/>
      <c r="AF404" s="55"/>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row>
    <row r="405" spans="1:7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1"/>
      <c r="AA405" s="52"/>
      <c r="AB405" s="58"/>
      <c r="AC405" s="59"/>
      <c r="AD405" s="58"/>
      <c r="AE405" s="58"/>
      <c r="AF405" s="55"/>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row>
    <row r="406" spans="1:75"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1"/>
      <c r="AA406" s="52"/>
      <c r="AB406" s="58"/>
      <c r="AC406" s="59"/>
      <c r="AD406" s="58"/>
      <c r="AE406" s="58"/>
      <c r="AF406" s="55"/>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row>
    <row r="407" spans="1:75"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1"/>
      <c r="AA407" s="52"/>
      <c r="AB407" s="58"/>
      <c r="AC407" s="59"/>
      <c r="AD407" s="58"/>
      <c r="AE407" s="58"/>
      <c r="AF407" s="55"/>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row>
    <row r="408" spans="1:75"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1"/>
      <c r="AA408" s="52"/>
      <c r="AB408" s="58"/>
      <c r="AC408" s="59"/>
      <c r="AD408" s="58"/>
      <c r="AE408" s="58"/>
      <c r="AF408" s="55"/>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row>
    <row r="409" spans="1:75"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1"/>
      <c r="AA409" s="52"/>
      <c r="AB409" s="58"/>
      <c r="AC409" s="59"/>
      <c r="AD409" s="58"/>
      <c r="AE409" s="58"/>
      <c r="AF409" s="55"/>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row>
    <row r="410" spans="1:75"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1"/>
      <c r="AA410" s="52"/>
      <c r="AB410" s="58"/>
      <c r="AC410" s="59"/>
      <c r="AD410" s="58"/>
      <c r="AE410" s="58"/>
      <c r="AF410" s="55"/>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row>
    <row r="411" spans="1:75"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1"/>
      <c r="AA411" s="52"/>
      <c r="AB411" s="58"/>
      <c r="AC411" s="59"/>
      <c r="AD411" s="58"/>
      <c r="AE411" s="58"/>
      <c r="AF411" s="55"/>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row>
    <row r="412" spans="1:75"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1"/>
      <c r="AA412" s="52"/>
      <c r="AB412" s="58"/>
      <c r="AC412" s="59"/>
      <c r="AD412" s="58"/>
      <c r="AE412" s="58"/>
      <c r="AF412" s="55"/>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row>
    <row r="413" spans="1:75"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1"/>
      <c r="AA413" s="52"/>
      <c r="AB413" s="58"/>
      <c r="AC413" s="59"/>
      <c r="AD413" s="58"/>
      <c r="AE413" s="58"/>
      <c r="AF413" s="55"/>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row>
    <row r="414" spans="1:75"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1"/>
      <c r="AA414" s="52"/>
      <c r="AB414" s="58"/>
      <c r="AC414" s="59"/>
      <c r="AD414" s="58"/>
      <c r="AE414" s="58"/>
      <c r="AF414" s="55"/>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row>
    <row r="415" spans="1:7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1"/>
      <c r="AA415" s="52"/>
      <c r="AB415" s="58"/>
      <c r="AC415" s="59"/>
      <c r="AD415" s="58"/>
      <c r="AE415" s="58"/>
      <c r="AF415" s="55"/>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row>
    <row r="416" spans="1:75"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1"/>
      <c r="AA416" s="52"/>
      <c r="AB416" s="58"/>
      <c r="AC416" s="59"/>
      <c r="AD416" s="58"/>
      <c r="AE416" s="58"/>
      <c r="AF416" s="55"/>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row>
    <row r="417" spans="1:75"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1"/>
      <c r="AA417" s="52"/>
      <c r="AB417" s="58"/>
      <c r="AC417" s="59"/>
      <c r="AD417" s="58"/>
      <c r="AE417" s="58"/>
      <c r="AF417" s="55"/>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row>
    <row r="418" spans="1:75"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1"/>
      <c r="AA418" s="52"/>
      <c r="AB418" s="58"/>
      <c r="AC418" s="59"/>
      <c r="AD418" s="58"/>
      <c r="AE418" s="58"/>
      <c r="AF418" s="55"/>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row>
    <row r="419" spans="1:75"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1"/>
      <c r="AA419" s="52"/>
      <c r="AB419" s="58"/>
      <c r="AC419" s="59"/>
      <c r="AD419" s="58"/>
      <c r="AE419" s="58"/>
      <c r="AF419" s="55"/>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row>
    <row r="420" spans="1:75"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1"/>
      <c r="AA420" s="52"/>
      <c r="AB420" s="58"/>
      <c r="AC420" s="59"/>
      <c r="AD420" s="58"/>
      <c r="AE420" s="58"/>
      <c r="AF420" s="55"/>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row>
    <row r="421" spans="1:75"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1"/>
      <c r="AA421" s="52"/>
      <c r="AB421" s="58"/>
      <c r="AC421" s="59"/>
      <c r="AD421" s="58"/>
      <c r="AE421" s="58"/>
      <c r="AF421" s="55"/>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row>
    <row r="422" spans="1:75"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1"/>
      <c r="AA422" s="52"/>
      <c r="AB422" s="58"/>
      <c r="AC422" s="59"/>
      <c r="AD422" s="58"/>
      <c r="AE422" s="58"/>
      <c r="AF422" s="55"/>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row>
    <row r="423" spans="1:75"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1"/>
      <c r="AA423" s="52"/>
      <c r="AB423" s="58"/>
      <c r="AC423" s="59"/>
      <c r="AD423" s="58"/>
      <c r="AE423" s="58"/>
      <c r="AF423" s="55"/>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row>
    <row r="424" spans="1:75"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1"/>
      <c r="AA424" s="52"/>
      <c r="AB424" s="58"/>
      <c r="AC424" s="59"/>
      <c r="AD424" s="58"/>
      <c r="AE424" s="58"/>
      <c r="AF424" s="55"/>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row>
    <row r="425" spans="1:7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1"/>
      <c r="AA425" s="52"/>
      <c r="AB425" s="58"/>
      <c r="AC425" s="59"/>
      <c r="AD425" s="58"/>
      <c r="AE425" s="58"/>
      <c r="AF425" s="55"/>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row>
    <row r="426" spans="1:75"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1"/>
      <c r="AA426" s="52"/>
      <c r="AB426" s="58"/>
      <c r="AC426" s="59"/>
      <c r="AD426" s="58"/>
      <c r="AE426" s="58"/>
      <c r="AF426" s="55"/>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row>
    <row r="427" spans="1:75"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1"/>
      <c r="AA427" s="52"/>
      <c r="AB427" s="58"/>
      <c r="AC427" s="59"/>
      <c r="AD427" s="58"/>
      <c r="AE427" s="58"/>
      <c r="AF427" s="55"/>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row>
    <row r="428" spans="1:75"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1"/>
      <c r="AA428" s="52"/>
      <c r="AB428" s="58"/>
      <c r="AC428" s="59"/>
      <c r="AD428" s="58"/>
      <c r="AE428" s="58"/>
      <c r="AF428" s="55"/>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row>
    <row r="429" spans="1:75"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1"/>
      <c r="AA429" s="52"/>
      <c r="AB429" s="58"/>
      <c r="AC429" s="59"/>
      <c r="AD429" s="58"/>
      <c r="AE429" s="58"/>
      <c r="AF429" s="55"/>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row>
    <row r="430" spans="1:75"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1"/>
      <c r="AA430" s="52"/>
      <c r="AB430" s="58"/>
      <c r="AC430" s="59"/>
      <c r="AD430" s="58"/>
      <c r="AE430" s="58"/>
      <c r="AF430" s="55"/>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row>
    <row r="431" spans="1:75"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1"/>
      <c r="AA431" s="52"/>
      <c r="AB431" s="58"/>
      <c r="AC431" s="59"/>
      <c r="AD431" s="58"/>
      <c r="AE431" s="58"/>
      <c r="AF431" s="55"/>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row>
    <row r="432" spans="1:75"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1"/>
      <c r="AA432" s="52"/>
      <c r="AB432" s="58"/>
      <c r="AC432" s="59"/>
      <c r="AD432" s="58"/>
      <c r="AE432" s="58"/>
      <c r="AF432" s="55"/>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row>
    <row r="433" spans="1:75"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1"/>
      <c r="AA433" s="52"/>
      <c r="AB433" s="58"/>
      <c r="AC433" s="59"/>
      <c r="AD433" s="58"/>
      <c r="AE433" s="58"/>
      <c r="AF433" s="55"/>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row>
    <row r="434" spans="1:75"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1"/>
      <c r="AA434" s="52"/>
      <c r="AB434" s="58"/>
      <c r="AC434" s="59"/>
      <c r="AD434" s="58"/>
      <c r="AE434" s="58"/>
      <c r="AF434" s="55"/>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row>
    <row r="435" spans="1:7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1"/>
      <c r="AA435" s="52"/>
      <c r="AB435" s="58"/>
      <c r="AC435" s="59"/>
      <c r="AD435" s="58"/>
      <c r="AE435" s="58"/>
      <c r="AF435" s="55"/>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row>
    <row r="436" spans="1:75"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1"/>
      <c r="AA436" s="52"/>
      <c r="AB436" s="58"/>
      <c r="AC436" s="59"/>
      <c r="AD436" s="58"/>
      <c r="AE436" s="58"/>
      <c r="AF436" s="55"/>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row>
    <row r="437" spans="1:75"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1"/>
      <c r="AA437" s="52"/>
      <c r="AB437" s="58"/>
      <c r="AC437" s="59"/>
      <c r="AD437" s="58"/>
      <c r="AE437" s="58"/>
      <c r="AF437" s="55"/>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row>
    <row r="438" spans="1:75"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1"/>
      <c r="AA438" s="52"/>
      <c r="AB438" s="58"/>
      <c r="AC438" s="59"/>
      <c r="AD438" s="58"/>
      <c r="AE438" s="58"/>
      <c r="AF438" s="55"/>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row>
    <row r="439" spans="1:75"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1"/>
      <c r="AA439" s="52"/>
      <c r="AB439" s="58"/>
      <c r="AC439" s="59"/>
      <c r="AD439" s="58"/>
      <c r="AE439" s="58"/>
      <c r="AF439" s="55"/>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row>
    <row r="440" spans="1:75"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1"/>
      <c r="AA440" s="52"/>
      <c r="AB440" s="58"/>
      <c r="AC440" s="59"/>
      <c r="AD440" s="58"/>
      <c r="AE440" s="58"/>
      <c r="AF440" s="55"/>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row>
    <row r="441" spans="1:75"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1"/>
      <c r="AA441" s="52"/>
      <c r="AB441" s="58"/>
      <c r="AC441" s="59"/>
      <c r="AD441" s="58"/>
      <c r="AE441" s="58"/>
      <c r="AF441" s="55"/>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row>
    <row r="442" spans="1:75"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1"/>
      <c r="AA442" s="52"/>
      <c r="AB442" s="58"/>
      <c r="AC442" s="59"/>
      <c r="AD442" s="58"/>
      <c r="AE442" s="58"/>
      <c r="AF442" s="55"/>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row>
    <row r="443" spans="1:75"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1"/>
      <c r="AA443" s="52"/>
      <c r="AB443" s="58"/>
      <c r="AC443" s="59"/>
      <c r="AD443" s="58"/>
      <c r="AE443" s="58"/>
      <c r="AF443" s="55"/>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row>
    <row r="444" spans="1:75"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1"/>
      <c r="AA444" s="52"/>
      <c r="AB444" s="58"/>
      <c r="AC444" s="59"/>
      <c r="AD444" s="58"/>
      <c r="AE444" s="58"/>
      <c r="AF444" s="55"/>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row>
    <row r="445" spans="1:7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1"/>
      <c r="AA445" s="52"/>
      <c r="AB445" s="58"/>
      <c r="AC445" s="59"/>
      <c r="AD445" s="58"/>
      <c r="AE445" s="58"/>
      <c r="AF445" s="55"/>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row>
    <row r="446" spans="1:75"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1"/>
      <c r="AA446" s="52"/>
      <c r="AB446" s="58"/>
      <c r="AC446" s="59"/>
      <c r="AD446" s="58"/>
      <c r="AE446" s="58"/>
      <c r="AF446" s="55"/>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row>
    <row r="447" spans="1:75"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1"/>
      <c r="AA447" s="52"/>
      <c r="AB447" s="58"/>
      <c r="AC447" s="59"/>
      <c r="AD447" s="58"/>
      <c r="AE447" s="58"/>
      <c r="AF447" s="55"/>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row>
    <row r="448" spans="1:75"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1"/>
      <c r="AA448" s="52"/>
      <c r="AB448" s="58"/>
      <c r="AC448" s="59"/>
      <c r="AD448" s="58"/>
      <c r="AE448" s="58"/>
      <c r="AF448" s="55"/>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row>
    <row r="449" spans="1:75"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1"/>
      <c r="AA449" s="52"/>
      <c r="AB449" s="58"/>
      <c r="AC449" s="59"/>
      <c r="AD449" s="58"/>
      <c r="AE449" s="58"/>
      <c r="AF449" s="55"/>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row>
    <row r="450" spans="1:75"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1"/>
      <c r="AA450" s="52"/>
      <c r="AB450" s="58"/>
      <c r="AC450" s="59"/>
      <c r="AD450" s="58"/>
      <c r="AE450" s="58"/>
      <c r="AF450" s="55"/>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row>
    <row r="451" spans="1:75"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1"/>
      <c r="AA451" s="52"/>
      <c r="AB451" s="58"/>
      <c r="AC451" s="59"/>
      <c r="AD451" s="58"/>
      <c r="AE451" s="58"/>
      <c r="AF451" s="55"/>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row>
    <row r="452" spans="1:75"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1"/>
      <c r="AA452" s="52"/>
      <c r="AB452" s="58"/>
      <c r="AC452" s="59"/>
      <c r="AD452" s="58"/>
      <c r="AE452" s="58"/>
      <c r="AF452" s="55"/>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row>
    <row r="453" spans="1:75"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1"/>
      <c r="AA453" s="52"/>
      <c r="AB453" s="58"/>
      <c r="AC453" s="59"/>
      <c r="AD453" s="58"/>
      <c r="AE453" s="58"/>
      <c r="AF453" s="55"/>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row>
    <row r="454" spans="1:75"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1"/>
      <c r="AA454" s="52"/>
      <c r="AB454" s="58"/>
      <c r="AC454" s="59"/>
      <c r="AD454" s="58"/>
      <c r="AE454" s="58"/>
      <c r="AF454" s="55"/>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row>
    <row r="455" spans="1:7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1"/>
      <c r="AA455" s="52"/>
      <c r="AB455" s="58"/>
      <c r="AC455" s="59"/>
      <c r="AD455" s="58"/>
      <c r="AE455" s="58"/>
      <c r="AF455" s="55"/>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row>
    <row r="456" spans="1:75"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1"/>
      <c r="AA456" s="52"/>
      <c r="AB456" s="58"/>
      <c r="AC456" s="59"/>
      <c r="AD456" s="58"/>
      <c r="AE456" s="58"/>
      <c r="AF456" s="55"/>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row>
    <row r="457" spans="1:75"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1"/>
      <c r="AA457" s="52"/>
      <c r="AB457" s="58"/>
      <c r="AC457" s="59"/>
      <c r="AD457" s="58"/>
      <c r="AE457" s="58"/>
      <c r="AF457" s="55"/>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row>
    <row r="458" spans="1:75"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1"/>
      <c r="AA458" s="52"/>
      <c r="AB458" s="58"/>
      <c r="AC458" s="59"/>
      <c r="AD458" s="58"/>
      <c r="AE458" s="58"/>
      <c r="AF458" s="55"/>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row>
    <row r="459" spans="1:75"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1"/>
      <c r="AA459" s="52"/>
      <c r="AB459" s="58"/>
      <c r="AC459" s="59"/>
      <c r="AD459" s="58"/>
      <c r="AE459" s="58"/>
      <c r="AF459" s="55"/>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row>
    <row r="460" spans="1:75"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1"/>
      <c r="AA460" s="52"/>
      <c r="AB460" s="58"/>
      <c r="AC460" s="59"/>
      <c r="AD460" s="58"/>
      <c r="AE460" s="58"/>
      <c r="AF460" s="55"/>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row>
    <row r="461" spans="1:75"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1"/>
      <c r="AA461" s="52"/>
      <c r="AB461" s="58"/>
      <c r="AC461" s="59"/>
      <c r="AD461" s="58"/>
      <c r="AE461" s="58"/>
      <c r="AF461" s="55"/>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row>
    <row r="462" spans="1:75"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1"/>
      <c r="AA462" s="52"/>
      <c r="AB462" s="58"/>
      <c r="AC462" s="59"/>
      <c r="AD462" s="58"/>
      <c r="AE462" s="58"/>
      <c r="AF462" s="55"/>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row>
    <row r="463" spans="1:75"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1"/>
      <c r="AA463" s="52"/>
      <c r="AB463" s="58"/>
      <c r="AC463" s="59"/>
      <c r="AD463" s="58"/>
      <c r="AE463" s="58"/>
      <c r="AF463" s="55"/>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row>
    <row r="464" spans="1:75"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1"/>
      <c r="AA464" s="52"/>
      <c r="AB464" s="58"/>
      <c r="AC464" s="59"/>
      <c r="AD464" s="58"/>
      <c r="AE464" s="58"/>
      <c r="AF464" s="55"/>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row>
    <row r="465" spans="1:7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1"/>
      <c r="AA465" s="52"/>
      <c r="AB465" s="58"/>
      <c r="AC465" s="59"/>
      <c r="AD465" s="58"/>
      <c r="AE465" s="58"/>
      <c r="AF465" s="55"/>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row>
    <row r="466" spans="1:75"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1"/>
      <c r="AA466" s="52"/>
      <c r="AB466" s="58"/>
      <c r="AC466" s="59"/>
      <c r="AD466" s="58"/>
      <c r="AE466" s="58"/>
      <c r="AF466" s="55"/>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row>
    <row r="467" spans="1:75"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1"/>
      <c r="AA467" s="52"/>
      <c r="AB467" s="58"/>
      <c r="AC467" s="59"/>
      <c r="AD467" s="58"/>
      <c r="AE467" s="58"/>
      <c r="AF467" s="55"/>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row>
    <row r="468" spans="1:75"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1"/>
      <c r="AA468" s="52"/>
      <c r="AB468" s="58"/>
      <c r="AC468" s="59"/>
      <c r="AD468" s="58"/>
      <c r="AE468" s="58"/>
      <c r="AF468" s="55"/>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row>
    <row r="469" spans="1:75"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1"/>
      <c r="AA469" s="52"/>
      <c r="AB469" s="58"/>
      <c r="AC469" s="59"/>
      <c r="AD469" s="58"/>
      <c r="AE469" s="58"/>
      <c r="AF469" s="55"/>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row>
    <row r="470" spans="1:75"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1"/>
      <c r="AA470" s="52"/>
      <c r="AB470" s="58"/>
      <c r="AC470" s="59"/>
      <c r="AD470" s="58"/>
      <c r="AE470" s="58"/>
      <c r="AF470" s="55"/>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row>
    <row r="471" spans="1:75"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1"/>
      <c r="AA471" s="52"/>
      <c r="AB471" s="58"/>
      <c r="AC471" s="59"/>
      <c r="AD471" s="58"/>
      <c r="AE471" s="58"/>
      <c r="AF471" s="55"/>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row>
    <row r="472" spans="1:75"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1"/>
      <c r="AA472" s="52"/>
      <c r="AB472" s="58"/>
      <c r="AC472" s="59"/>
      <c r="AD472" s="58"/>
      <c r="AE472" s="58"/>
      <c r="AF472" s="55"/>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row>
    <row r="473" spans="1:75"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1"/>
      <c r="AA473" s="52"/>
      <c r="AB473" s="58"/>
      <c r="AC473" s="59"/>
      <c r="AD473" s="58"/>
      <c r="AE473" s="58"/>
      <c r="AF473" s="55"/>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row>
    <row r="474" spans="1:75"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1"/>
      <c r="AA474" s="52"/>
      <c r="AB474" s="58"/>
      <c r="AC474" s="59"/>
      <c r="AD474" s="58"/>
      <c r="AE474" s="58"/>
      <c r="AF474" s="55"/>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row>
    <row r="475" spans="1: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1"/>
      <c r="AA475" s="52"/>
      <c r="AB475" s="58"/>
      <c r="AC475" s="59"/>
      <c r="AD475" s="58"/>
      <c r="AE475" s="58"/>
      <c r="AF475" s="55"/>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row>
    <row r="476" spans="1:75"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1"/>
      <c r="AA476" s="52"/>
      <c r="AB476" s="58"/>
      <c r="AC476" s="59"/>
      <c r="AD476" s="58"/>
      <c r="AE476" s="58"/>
      <c r="AF476" s="55"/>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row>
    <row r="477" spans="1:75"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1"/>
      <c r="AA477" s="52"/>
      <c r="AB477" s="58"/>
      <c r="AC477" s="59"/>
      <c r="AD477" s="58"/>
      <c r="AE477" s="58"/>
      <c r="AF477" s="55"/>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row>
    <row r="478" spans="1:75"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1"/>
      <c r="AA478" s="52"/>
      <c r="AB478" s="58"/>
      <c r="AC478" s="59"/>
      <c r="AD478" s="58"/>
      <c r="AE478" s="58"/>
      <c r="AF478" s="55"/>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row>
    <row r="479" spans="1:75"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1"/>
      <c r="AA479" s="52"/>
      <c r="AB479" s="58"/>
      <c r="AC479" s="59"/>
      <c r="AD479" s="58"/>
      <c r="AE479" s="58"/>
      <c r="AF479" s="55"/>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row>
    <row r="480" spans="1:75"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1"/>
      <c r="AA480" s="52"/>
      <c r="AB480" s="58"/>
      <c r="AC480" s="59"/>
      <c r="AD480" s="58"/>
      <c r="AE480" s="58"/>
      <c r="AF480" s="55"/>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row>
    <row r="481" spans="1:75"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1"/>
      <c r="AA481" s="52"/>
      <c r="AB481" s="58"/>
      <c r="AC481" s="59"/>
      <c r="AD481" s="58"/>
      <c r="AE481" s="58"/>
      <c r="AF481" s="55"/>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row>
    <row r="482" spans="1:75"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1"/>
      <c r="AA482" s="52"/>
      <c r="AB482" s="58"/>
      <c r="AC482" s="59"/>
      <c r="AD482" s="58"/>
      <c r="AE482" s="58"/>
      <c r="AF482" s="55"/>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row>
    <row r="483" spans="1:75"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1"/>
      <c r="AA483" s="52"/>
      <c r="AB483" s="58"/>
      <c r="AC483" s="59"/>
      <c r="AD483" s="58"/>
      <c r="AE483" s="58"/>
      <c r="AF483" s="55"/>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row>
    <row r="484" spans="1:75"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1"/>
      <c r="AA484" s="52"/>
      <c r="AB484" s="58"/>
      <c r="AC484" s="59"/>
      <c r="AD484" s="58"/>
      <c r="AE484" s="58"/>
      <c r="AF484" s="55"/>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row>
    <row r="485" spans="1:7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1"/>
      <c r="AA485" s="52"/>
      <c r="AB485" s="58"/>
      <c r="AC485" s="59"/>
      <c r="AD485" s="58"/>
      <c r="AE485" s="58"/>
      <c r="AF485" s="55"/>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row>
    <row r="486" spans="1:75"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1"/>
      <c r="AA486" s="52"/>
      <c r="AB486" s="58"/>
      <c r="AC486" s="59"/>
      <c r="AD486" s="58"/>
      <c r="AE486" s="58"/>
      <c r="AF486" s="55"/>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row>
    <row r="487" spans="1:75"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1"/>
      <c r="AA487" s="52"/>
      <c r="AB487" s="58"/>
      <c r="AC487" s="59"/>
      <c r="AD487" s="58"/>
      <c r="AE487" s="58"/>
      <c r="AF487" s="55"/>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row>
    <row r="488" spans="1:75"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1"/>
      <c r="AA488" s="52"/>
      <c r="AB488" s="58"/>
      <c r="AC488" s="59"/>
      <c r="AD488" s="58"/>
      <c r="AE488" s="58"/>
      <c r="AF488" s="55"/>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row>
    <row r="489" spans="1:75"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1"/>
      <c r="AA489" s="52"/>
      <c r="AB489" s="58"/>
      <c r="AC489" s="59"/>
      <c r="AD489" s="58"/>
      <c r="AE489" s="58"/>
      <c r="AF489" s="55"/>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row>
    <row r="490" spans="1:75"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1"/>
      <c r="AA490" s="52"/>
      <c r="AB490" s="58"/>
      <c r="AC490" s="59"/>
      <c r="AD490" s="58"/>
      <c r="AE490" s="58"/>
      <c r="AF490" s="55"/>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row>
    <row r="491" spans="1:75"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1"/>
      <c r="AA491" s="52"/>
      <c r="AB491" s="58"/>
      <c r="AC491" s="59"/>
      <c r="AD491" s="58"/>
      <c r="AE491" s="58"/>
      <c r="AF491" s="55"/>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row>
    <row r="492" spans="1:75"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1"/>
      <c r="AA492" s="52"/>
      <c r="AB492" s="58"/>
      <c r="AC492" s="59"/>
      <c r="AD492" s="58"/>
      <c r="AE492" s="58"/>
      <c r="AF492" s="55"/>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row>
    <row r="493" spans="1:75"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1"/>
      <c r="AA493" s="52"/>
      <c r="AB493" s="58"/>
      <c r="AC493" s="59"/>
      <c r="AD493" s="58"/>
      <c r="AE493" s="58"/>
      <c r="AF493" s="55"/>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row>
    <row r="494" spans="1:75"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1"/>
      <c r="AA494" s="52"/>
      <c r="AB494" s="58"/>
      <c r="AC494" s="59"/>
      <c r="AD494" s="58"/>
      <c r="AE494" s="58"/>
      <c r="AF494" s="55"/>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row>
    <row r="495" spans="1:7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1"/>
      <c r="AA495" s="52"/>
      <c r="AB495" s="58"/>
      <c r="AC495" s="59"/>
      <c r="AD495" s="58"/>
      <c r="AE495" s="58"/>
      <c r="AF495" s="55"/>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row>
    <row r="496" spans="1:75"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1"/>
      <c r="AA496" s="52"/>
      <c r="AB496" s="58"/>
      <c r="AC496" s="59"/>
      <c r="AD496" s="58"/>
      <c r="AE496" s="58"/>
      <c r="AF496" s="55"/>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row>
    <row r="497" spans="1:75"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1"/>
      <c r="AA497" s="52"/>
      <c r="AB497" s="58"/>
      <c r="AC497" s="59"/>
      <c r="AD497" s="58"/>
      <c r="AE497" s="58"/>
      <c r="AF497" s="55"/>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row>
    <row r="498" spans="1:75"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1"/>
      <c r="AA498" s="52"/>
      <c r="AB498" s="58"/>
      <c r="AC498" s="59"/>
      <c r="AD498" s="58"/>
      <c r="AE498" s="58"/>
      <c r="AF498" s="55"/>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row>
    <row r="499" spans="1:75"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1"/>
      <c r="AA499" s="52"/>
      <c r="AB499" s="58"/>
      <c r="AC499" s="59"/>
      <c r="AD499" s="58"/>
      <c r="AE499" s="58"/>
      <c r="AF499" s="55"/>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row>
    <row r="500" spans="1:75"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1"/>
      <c r="AA500" s="52"/>
      <c r="AB500" s="58"/>
      <c r="AC500" s="59"/>
      <c r="AD500" s="58"/>
      <c r="AE500" s="58"/>
      <c r="AF500" s="55"/>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row>
    <row r="501" spans="1:75"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1"/>
      <c r="AA501" s="52"/>
      <c r="AB501" s="58"/>
      <c r="AC501" s="59"/>
      <c r="AD501" s="58"/>
      <c r="AE501" s="58"/>
      <c r="AF501" s="55"/>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row>
    <row r="502" spans="1:75"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1"/>
      <c r="AA502" s="52"/>
      <c r="AB502" s="58"/>
      <c r="AC502" s="59"/>
      <c r="AD502" s="58"/>
      <c r="AE502" s="58"/>
      <c r="AF502" s="55"/>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row>
    <row r="503" spans="1:75"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1"/>
      <c r="AA503" s="52"/>
      <c r="AB503" s="58"/>
      <c r="AC503" s="59"/>
      <c r="AD503" s="58"/>
      <c r="AE503" s="58"/>
      <c r="AF503" s="55"/>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row>
    <row r="504" spans="1:75"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1"/>
      <c r="AA504" s="52"/>
      <c r="AB504" s="58"/>
      <c r="AC504" s="59"/>
      <c r="AD504" s="58"/>
      <c r="AE504" s="58"/>
      <c r="AF504" s="55"/>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row>
    <row r="505" spans="1:7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1"/>
      <c r="AA505" s="52"/>
      <c r="AB505" s="58"/>
      <c r="AC505" s="59"/>
      <c r="AD505" s="58"/>
      <c r="AE505" s="58"/>
      <c r="AF505" s="55"/>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row>
    <row r="506" spans="1:75"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1"/>
      <c r="AA506" s="52"/>
      <c r="AB506" s="58"/>
      <c r="AC506" s="59"/>
      <c r="AD506" s="58"/>
      <c r="AE506" s="58"/>
      <c r="AF506" s="55"/>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row>
    <row r="507" spans="1:75"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1"/>
      <c r="AA507" s="52"/>
      <c r="AB507" s="58"/>
      <c r="AC507" s="59"/>
      <c r="AD507" s="58"/>
      <c r="AE507" s="58"/>
      <c r="AF507" s="55"/>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row>
    <row r="508" spans="1:75"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1"/>
      <c r="AA508" s="52"/>
      <c r="AB508" s="58"/>
      <c r="AC508" s="59"/>
      <c r="AD508" s="58"/>
      <c r="AE508" s="58"/>
      <c r="AF508" s="55"/>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row>
    <row r="509" spans="1:75"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1"/>
      <c r="AA509" s="52"/>
      <c r="AB509" s="58"/>
      <c r="AC509" s="59"/>
      <c r="AD509" s="58"/>
      <c r="AE509" s="58"/>
      <c r="AF509" s="55"/>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row>
    <row r="510" spans="1:75"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1"/>
      <c r="AA510" s="52"/>
      <c r="AB510" s="58"/>
      <c r="AC510" s="59"/>
      <c r="AD510" s="58"/>
      <c r="AE510" s="58"/>
      <c r="AF510" s="55"/>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row>
    <row r="511" spans="1:75"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1"/>
      <c r="AA511" s="52"/>
      <c r="AB511" s="58"/>
      <c r="AC511" s="59"/>
      <c r="AD511" s="58"/>
      <c r="AE511" s="58"/>
      <c r="AF511" s="55"/>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row>
    <row r="512" spans="1:75"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1"/>
      <c r="AA512" s="52"/>
      <c r="AB512" s="58"/>
      <c r="AC512" s="59"/>
      <c r="AD512" s="58"/>
      <c r="AE512" s="58"/>
      <c r="AF512" s="55"/>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row>
    <row r="513" spans="1:75"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1"/>
      <c r="AA513" s="52"/>
      <c r="AB513" s="58"/>
      <c r="AC513" s="59"/>
      <c r="AD513" s="58"/>
      <c r="AE513" s="58"/>
      <c r="AF513" s="55"/>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row>
    <row r="514" spans="1:75"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1"/>
      <c r="AA514" s="52"/>
      <c r="AB514" s="58"/>
      <c r="AC514" s="59"/>
      <c r="AD514" s="58"/>
      <c r="AE514" s="58"/>
      <c r="AF514" s="55"/>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row>
    <row r="515" spans="1:7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1"/>
      <c r="AA515" s="52"/>
      <c r="AB515" s="58"/>
      <c r="AC515" s="59"/>
      <c r="AD515" s="58"/>
      <c r="AE515" s="58"/>
      <c r="AF515" s="55"/>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row>
    <row r="516" spans="1:75"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1"/>
      <c r="AA516" s="52"/>
      <c r="AB516" s="58"/>
      <c r="AC516" s="59"/>
      <c r="AD516" s="58"/>
      <c r="AE516" s="58"/>
      <c r="AF516" s="55"/>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row>
    <row r="517" spans="1:75"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1"/>
      <c r="AA517" s="52"/>
      <c r="AB517" s="58"/>
      <c r="AC517" s="59"/>
      <c r="AD517" s="58"/>
      <c r="AE517" s="58"/>
      <c r="AF517" s="55"/>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row>
    <row r="518" spans="1:75"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1"/>
      <c r="AA518" s="52"/>
      <c r="AB518" s="58"/>
      <c r="AC518" s="59"/>
      <c r="AD518" s="58"/>
      <c r="AE518" s="58"/>
      <c r="AF518" s="55"/>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row>
    <row r="519" spans="1:75"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1"/>
      <c r="AA519" s="52"/>
      <c r="AB519" s="58"/>
      <c r="AC519" s="59"/>
      <c r="AD519" s="58"/>
      <c r="AE519" s="58"/>
      <c r="AF519" s="55"/>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row>
    <row r="520" spans="1:75"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1"/>
      <c r="AA520" s="52"/>
      <c r="AB520" s="58"/>
      <c r="AC520" s="59"/>
      <c r="AD520" s="58"/>
      <c r="AE520" s="58"/>
      <c r="AF520" s="55"/>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row>
    <row r="521" spans="1:75"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1"/>
      <c r="AA521" s="52"/>
      <c r="AB521" s="58"/>
      <c r="AC521" s="59"/>
      <c r="AD521" s="58"/>
      <c r="AE521" s="58"/>
      <c r="AF521" s="55"/>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row>
    <row r="522" spans="1:75"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1"/>
      <c r="AA522" s="52"/>
      <c r="AB522" s="58"/>
      <c r="AC522" s="59"/>
      <c r="AD522" s="58"/>
      <c r="AE522" s="58"/>
      <c r="AF522" s="55"/>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row>
    <row r="523" spans="1:75"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1"/>
      <c r="AA523" s="52"/>
      <c r="AB523" s="58"/>
      <c r="AC523" s="59"/>
      <c r="AD523" s="58"/>
      <c r="AE523" s="58"/>
      <c r="AF523" s="55"/>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row>
    <row r="524" spans="1:75"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1"/>
      <c r="AA524" s="52"/>
      <c r="AB524" s="58"/>
      <c r="AC524" s="59"/>
      <c r="AD524" s="58"/>
      <c r="AE524" s="58"/>
      <c r="AF524" s="55"/>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row>
    <row r="525" spans="1:7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1"/>
      <c r="AA525" s="52"/>
      <c r="AB525" s="58"/>
      <c r="AC525" s="59"/>
      <c r="AD525" s="58"/>
      <c r="AE525" s="58"/>
      <c r="AF525" s="55"/>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row>
    <row r="526" spans="1:75"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1"/>
      <c r="AA526" s="52"/>
      <c r="AB526" s="58"/>
      <c r="AC526" s="59"/>
      <c r="AD526" s="58"/>
      <c r="AE526" s="58"/>
      <c r="AF526" s="55"/>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row>
    <row r="527" spans="1:75"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1"/>
      <c r="AA527" s="52"/>
      <c r="AB527" s="58"/>
      <c r="AC527" s="59"/>
      <c r="AD527" s="58"/>
      <c r="AE527" s="58"/>
      <c r="AF527" s="55"/>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row>
    <row r="528" spans="1:75"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1"/>
      <c r="AA528" s="52"/>
      <c r="AB528" s="58"/>
      <c r="AC528" s="59"/>
      <c r="AD528" s="58"/>
      <c r="AE528" s="58"/>
      <c r="AF528" s="55"/>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row>
    <row r="529" spans="1:75"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1"/>
      <c r="AA529" s="52"/>
      <c r="AB529" s="58"/>
      <c r="AC529" s="59"/>
      <c r="AD529" s="58"/>
      <c r="AE529" s="58"/>
      <c r="AF529" s="55"/>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row>
    <row r="530" spans="1:75"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1"/>
      <c r="AA530" s="52"/>
      <c r="AB530" s="58"/>
      <c r="AC530" s="59"/>
      <c r="AD530" s="58"/>
      <c r="AE530" s="58"/>
      <c r="AF530" s="55"/>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row>
    <row r="531" spans="1:75"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1"/>
      <c r="AA531" s="52"/>
      <c r="AB531" s="58"/>
      <c r="AC531" s="59"/>
      <c r="AD531" s="58"/>
      <c r="AE531" s="58"/>
      <c r="AF531" s="55"/>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row>
    <row r="532" spans="1:75"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1"/>
      <c r="AA532" s="52"/>
      <c r="AB532" s="58"/>
      <c r="AC532" s="59"/>
      <c r="AD532" s="58"/>
      <c r="AE532" s="58"/>
      <c r="AF532" s="55"/>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row>
    <row r="533" spans="1:75"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1"/>
      <c r="AA533" s="52"/>
      <c r="AB533" s="58"/>
      <c r="AC533" s="59"/>
      <c r="AD533" s="58"/>
      <c r="AE533" s="58"/>
      <c r="AF533" s="55"/>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row>
    <row r="534" spans="1:75"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1"/>
      <c r="AA534" s="52"/>
      <c r="AB534" s="58"/>
      <c r="AC534" s="59"/>
      <c r="AD534" s="58"/>
      <c r="AE534" s="58"/>
      <c r="AF534" s="55"/>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row>
    <row r="535" spans="1:7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1"/>
      <c r="AA535" s="52"/>
      <c r="AB535" s="58"/>
      <c r="AC535" s="59"/>
      <c r="AD535" s="58"/>
      <c r="AE535" s="58"/>
      <c r="AF535" s="55"/>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row>
    <row r="536" spans="1:75"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1"/>
      <c r="AA536" s="52"/>
      <c r="AB536" s="58"/>
      <c r="AC536" s="59"/>
      <c r="AD536" s="58"/>
      <c r="AE536" s="58"/>
      <c r="AF536" s="55"/>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row>
    <row r="537" spans="1:75"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1"/>
      <c r="AA537" s="52"/>
      <c r="AB537" s="58"/>
      <c r="AC537" s="59"/>
      <c r="AD537" s="58"/>
      <c r="AE537" s="58"/>
      <c r="AF537" s="55"/>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row>
    <row r="538" spans="1:75"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1"/>
      <c r="AA538" s="52"/>
      <c r="AB538" s="58"/>
      <c r="AC538" s="59"/>
      <c r="AD538" s="58"/>
      <c r="AE538" s="58"/>
      <c r="AF538" s="55"/>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row>
    <row r="539" spans="1:75"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1"/>
      <c r="AA539" s="52"/>
      <c r="AB539" s="58"/>
      <c r="AC539" s="59"/>
      <c r="AD539" s="58"/>
      <c r="AE539" s="58"/>
      <c r="AF539" s="55"/>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row>
    <row r="540" spans="1:75"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1"/>
      <c r="AA540" s="52"/>
      <c r="AB540" s="58"/>
      <c r="AC540" s="59"/>
      <c r="AD540" s="58"/>
      <c r="AE540" s="58"/>
      <c r="AF540" s="55"/>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row>
    <row r="541" spans="1:75"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1"/>
      <c r="AA541" s="52"/>
      <c r="AB541" s="58"/>
      <c r="AC541" s="59"/>
      <c r="AD541" s="58"/>
      <c r="AE541" s="58"/>
      <c r="AF541" s="55"/>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row>
    <row r="542" spans="1:75"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1"/>
      <c r="AA542" s="52"/>
      <c r="AB542" s="58"/>
      <c r="AC542" s="59"/>
      <c r="AD542" s="58"/>
      <c r="AE542" s="58"/>
      <c r="AF542" s="55"/>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row>
    <row r="543" spans="1:75"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1"/>
      <c r="AA543" s="52"/>
      <c r="AB543" s="58"/>
      <c r="AC543" s="59"/>
      <c r="AD543" s="58"/>
      <c r="AE543" s="58"/>
      <c r="AF543" s="55"/>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row>
    <row r="544" spans="1:75"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1"/>
      <c r="AA544" s="52"/>
      <c r="AB544" s="58"/>
      <c r="AC544" s="59"/>
      <c r="AD544" s="58"/>
      <c r="AE544" s="58"/>
      <c r="AF544" s="55"/>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row>
    <row r="545" spans="1:7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1"/>
      <c r="AA545" s="52"/>
      <c r="AB545" s="58"/>
      <c r="AC545" s="59"/>
      <c r="AD545" s="58"/>
      <c r="AE545" s="58"/>
      <c r="AF545" s="55"/>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row>
    <row r="546" spans="1:75"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1"/>
      <c r="AA546" s="52"/>
      <c r="AB546" s="58"/>
      <c r="AC546" s="59"/>
      <c r="AD546" s="58"/>
      <c r="AE546" s="58"/>
      <c r="AF546" s="55"/>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row>
    <row r="547" spans="1:75"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1"/>
      <c r="AA547" s="52"/>
      <c r="AB547" s="58"/>
      <c r="AC547" s="59"/>
      <c r="AD547" s="58"/>
      <c r="AE547" s="58"/>
      <c r="AF547" s="55"/>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row>
    <row r="548" spans="1:75"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1"/>
      <c r="AA548" s="52"/>
      <c r="AB548" s="58"/>
      <c r="AC548" s="59"/>
      <c r="AD548" s="58"/>
      <c r="AE548" s="58"/>
      <c r="AF548" s="55"/>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row>
    <row r="549" spans="1:75"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1"/>
      <c r="AA549" s="52"/>
      <c r="AB549" s="58"/>
      <c r="AC549" s="59"/>
      <c r="AD549" s="58"/>
      <c r="AE549" s="58"/>
      <c r="AF549" s="55"/>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row>
    <row r="550" spans="1:75"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1"/>
      <c r="AA550" s="52"/>
      <c r="AB550" s="58"/>
      <c r="AC550" s="59"/>
      <c r="AD550" s="58"/>
      <c r="AE550" s="58"/>
      <c r="AF550" s="55"/>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row>
    <row r="551" spans="1:75"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1"/>
      <c r="AA551" s="52"/>
      <c r="AB551" s="58"/>
      <c r="AC551" s="59"/>
      <c r="AD551" s="58"/>
      <c r="AE551" s="58"/>
      <c r="AF551" s="55"/>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row>
    <row r="552" spans="1:75"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1"/>
      <c r="AA552" s="52"/>
      <c r="AB552" s="58"/>
      <c r="AC552" s="59"/>
      <c r="AD552" s="58"/>
      <c r="AE552" s="58"/>
      <c r="AF552" s="55"/>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row>
    <row r="553" spans="1:75"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1"/>
      <c r="AA553" s="52"/>
      <c r="AB553" s="58"/>
      <c r="AC553" s="59"/>
      <c r="AD553" s="58"/>
      <c r="AE553" s="58"/>
      <c r="AF553" s="55"/>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row>
    <row r="554" spans="1:75"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1"/>
      <c r="AA554" s="52"/>
      <c r="AB554" s="58"/>
      <c r="AC554" s="59"/>
      <c r="AD554" s="58"/>
      <c r="AE554" s="58"/>
      <c r="AF554" s="55"/>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row>
    <row r="555" spans="1:7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1"/>
      <c r="AA555" s="52"/>
      <c r="AB555" s="58"/>
      <c r="AC555" s="59"/>
      <c r="AD555" s="58"/>
      <c r="AE555" s="58"/>
      <c r="AF555" s="55"/>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row>
    <row r="556" spans="1:75"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1"/>
      <c r="AA556" s="52"/>
      <c r="AB556" s="58"/>
      <c r="AC556" s="59"/>
      <c r="AD556" s="58"/>
      <c r="AE556" s="58"/>
      <c r="AF556" s="55"/>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row>
    <row r="557" spans="1:75"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1"/>
      <c r="AA557" s="52"/>
      <c r="AB557" s="58"/>
      <c r="AC557" s="59"/>
      <c r="AD557" s="58"/>
      <c r="AE557" s="58"/>
      <c r="AF557" s="55"/>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row>
    <row r="558" spans="1:75"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1"/>
      <c r="AA558" s="52"/>
      <c r="AB558" s="58"/>
      <c r="AC558" s="59"/>
      <c r="AD558" s="58"/>
      <c r="AE558" s="58"/>
      <c r="AF558" s="55"/>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row>
    <row r="559" spans="1:75"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1"/>
      <c r="AA559" s="52"/>
      <c r="AB559" s="58"/>
      <c r="AC559" s="59"/>
      <c r="AD559" s="58"/>
      <c r="AE559" s="58"/>
      <c r="AF559" s="55"/>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row>
    <row r="560" spans="1:75"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1"/>
      <c r="AA560" s="52"/>
      <c r="AB560" s="58"/>
      <c r="AC560" s="59"/>
      <c r="AD560" s="58"/>
      <c r="AE560" s="58"/>
      <c r="AF560" s="55"/>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row>
    <row r="561" spans="1:75"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1"/>
      <c r="AA561" s="52"/>
      <c r="AB561" s="58"/>
      <c r="AC561" s="59"/>
      <c r="AD561" s="58"/>
      <c r="AE561" s="58"/>
      <c r="AF561" s="55"/>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row>
    <row r="562" spans="1:75"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1"/>
      <c r="AA562" s="52"/>
      <c r="AB562" s="58"/>
      <c r="AC562" s="59"/>
      <c r="AD562" s="58"/>
      <c r="AE562" s="58"/>
      <c r="AF562" s="55"/>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row>
    <row r="563" spans="1:75"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1"/>
      <c r="AA563" s="52"/>
      <c r="AB563" s="58"/>
      <c r="AC563" s="59"/>
      <c r="AD563" s="58"/>
      <c r="AE563" s="58"/>
      <c r="AF563" s="55"/>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row>
    <row r="564" spans="1:75"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1"/>
      <c r="AA564" s="52"/>
      <c r="AB564" s="58"/>
      <c r="AC564" s="59"/>
      <c r="AD564" s="58"/>
      <c r="AE564" s="58"/>
      <c r="AF564" s="55"/>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row>
    <row r="565" spans="1:7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1"/>
      <c r="AA565" s="52"/>
      <c r="AB565" s="58"/>
      <c r="AC565" s="59"/>
      <c r="AD565" s="58"/>
      <c r="AE565" s="58"/>
      <c r="AF565" s="55"/>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row>
    <row r="566" spans="1:75"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1"/>
      <c r="AA566" s="52"/>
      <c r="AB566" s="58"/>
      <c r="AC566" s="59"/>
      <c r="AD566" s="58"/>
      <c r="AE566" s="58"/>
      <c r="AF566" s="55"/>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row>
    <row r="567" spans="1:75"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1"/>
      <c r="AA567" s="52"/>
      <c r="AB567" s="58"/>
      <c r="AC567" s="59"/>
      <c r="AD567" s="58"/>
      <c r="AE567" s="58"/>
      <c r="AF567" s="55"/>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row>
    <row r="568" spans="1:75"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1"/>
      <c r="AA568" s="52"/>
      <c r="AB568" s="58"/>
      <c r="AC568" s="59"/>
      <c r="AD568" s="58"/>
      <c r="AE568" s="58"/>
      <c r="AF568" s="55"/>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row>
    <row r="569" spans="1:75"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1"/>
      <c r="AA569" s="52"/>
      <c r="AB569" s="58"/>
      <c r="AC569" s="59"/>
      <c r="AD569" s="58"/>
      <c r="AE569" s="58"/>
      <c r="AF569" s="55"/>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row>
    <row r="570" spans="1:75"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1"/>
      <c r="AA570" s="52"/>
      <c r="AB570" s="58"/>
      <c r="AC570" s="59"/>
      <c r="AD570" s="58"/>
      <c r="AE570" s="58"/>
      <c r="AF570" s="55"/>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row>
    <row r="571" spans="1:75"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1"/>
      <c r="AA571" s="52"/>
      <c r="AB571" s="58"/>
      <c r="AC571" s="59"/>
      <c r="AD571" s="58"/>
      <c r="AE571" s="58"/>
      <c r="AF571" s="55"/>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row>
    <row r="572" spans="1:75"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1"/>
      <c r="AA572" s="52"/>
      <c r="AB572" s="58"/>
      <c r="AC572" s="59"/>
      <c r="AD572" s="58"/>
      <c r="AE572" s="58"/>
      <c r="AF572" s="55"/>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row>
    <row r="573" spans="1:75"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1"/>
      <c r="AA573" s="52"/>
      <c r="AB573" s="58"/>
      <c r="AC573" s="59"/>
      <c r="AD573" s="58"/>
      <c r="AE573" s="58"/>
      <c r="AF573" s="55"/>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row>
    <row r="574" spans="1:75"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1"/>
      <c r="AA574" s="52"/>
      <c r="AB574" s="58"/>
      <c r="AC574" s="59"/>
      <c r="AD574" s="58"/>
      <c r="AE574" s="58"/>
      <c r="AF574" s="55"/>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row>
    <row r="575" spans="1: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1"/>
      <c r="AA575" s="52"/>
      <c r="AB575" s="58"/>
      <c r="AC575" s="59"/>
      <c r="AD575" s="58"/>
      <c r="AE575" s="58"/>
      <c r="AF575" s="55"/>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row>
    <row r="576" spans="1:75"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1"/>
      <c r="AA576" s="52"/>
      <c r="AB576" s="58"/>
      <c r="AC576" s="59"/>
      <c r="AD576" s="58"/>
      <c r="AE576" s="58"/>
      <c r="AF576" s="55"/>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row>
    <row r="577" spans="1:75"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1"/>
      <c r="AA577" s="52"/>
      <c r="AB577" s="58"/>
      <c r="AC577" s="59"/>
      <c r="AD577" s="58"/>
      <c r="AE577" s="58"/>
      <c r="AF577" s="55"/>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row>
    <row r="578" spans="1:75"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1"/>
      <c r="AA578" s="52"/>
      <c r="AB578" s="58"/>
      <c r="AC578" s="59"/>
      <c r="AD578" s="58"/>
      <c r="AE578" s="58"/>
      <c r="AF578" s="55"/>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row>
    <row r="579" spans="1:75"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1"/>
      <c r="AA579" s="52"/>
      <c r="AB579" s="58"/>
      <c r="AC579" s="59"/>
      <c r="AD579" s="58"/>
      <c r="AE579" s="58"/>
      <c r="AF579" s="55"/>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row>
    <row r="580" spans="1:75"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1"/>
      <c r="AA580" s="52"/>
      <c r="AB580" s="58"/>
      <c r="AC580" s="59"/>
      <c r="AD580" s="58"/>
      <c r="AE580" s="58"/>
      <c r="AF580" s="55"/>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row>
    <row r="581" spans="1:75"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1"/>
      <c r="AA581" s="52"/>
      <c r="AB581" s="58"/>
      <c r="AC581" s="59"/>
      <c r="AD581" s="58"/>
      <c r="AE581" s="58"/>
      <c r="AF581" s="55"/>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row>
    <row r="582" spans="1:75"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1"/>
      <c r="AA582" s="52"/>
      <c r="AB582" s="58"/>
      <c r="AC582" s="59"/>
      <c r="AD582" s="58"/>
      <c r="AE582" s="58"/>
      <c r="AF582" s="55"/>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row>
    <row r="583" spans="1:75"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1"/>
      <c r="AA583" s="52"/>
      <c r="AB583" s="58"/>
      <c r="AC583" s="59"/>
      <c r="AD583" s="58"/>
      <c r="AE583" s="58"/>
      <c r="AF583" s="55"/>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row>
    <row r="584" spans="1:75"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1"/>
      <c r="AA584" s="52"/>
      <c r="AB584" s="58"/>
      <c r="AC584" s="59"/>
      <c r="AD584" s="58"/>
      <c r="AE584" s="58"/>
      <c r="AF584" s="55"/>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row>
    <row r="585" spans="1:7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1"/>
      <c r="AA585" s="52"/>
      <c r="AB585" s="58"/>
      <c r="AC585" s="59"/>
      <c r="AD585" s="58"/>
      <c r="AE585" s="58"/>
      <c r="AF585" s="55"/>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row>
    <row r="586" spans="1:75"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1"/>
      <c r="AA586" s="52"/>
      <c r="AB586" s="58"/>
      <c r="AC586" s="59"/>
      <c r="AD586" s="58"/>
      <c r="AE586" s="58"/>
      <c r="AF586" s="55"/>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row>
    <row r="587" spans="1:75"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1"/>
      <c r="AA587" s="52"/>
      <c r="AB587" s="58"/>
      <c r="AC587" s="59"/>
      <c r="AD587" s="58"/>
      <c r="AE587" s="58"/>
      <c r="AF587" s="55"/>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row>
    <row r="588" spans="1:75"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1"/>
      <c r="AA588" s="52"/>
      <c r="AB588" s="58"/>
      <c r="AC588" s="59"/>
      <c r="AD588" s="58"/>
      <c r="AE588" s="58"/>
      <c r="AF588" s="55"/>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row>
    <row r="589" spans="1:75"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1"/>
      <c r="AA589" s="52"/>
      <c r="AB589" s="58"/>
      <c r="AC589" s="59"/>
      <c r="AD589" s="58"/>
      <c r="AE589" s="58"/>
      <c r="AF589" s="55"/>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row>
    <row r="590" spans="1:75"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1"/>
      <c r="AA590" s="52"/>
      <c r="AB590" s="58"/>
      <c r="AC590" s="59"/>
      <c r="AD590" s="58"/>
      <c r="AE590" s="58"/>
      <c r="AF590" s="55"/>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row>
    <row r="591" spans="1:75"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1"/>
      <c r="AA591" s="52"/>
      <c r="AB591" s="58"/>
      <c r="AC591" s="59"/>
      <c r="AD591" s="58"/>
      <c r="AE591" s="58"/>
      <c r="AF591" s="55"/>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row>
    <row r="592" spans="1:75"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1"/>
      <c r="AA592" s="52"/>
      <c r="AB592" s="58"/>
      <c r="AC592" s="59"/>
      <c r="AD592" s="58"/>
      <c r="AE592" s="58"/>
      <c r="AF592" s="55"/>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row>
    <row r="593" spans="1:75"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1"/>
      <c r="AA593" s="52"/>
      <c r="AB593" s="58"/>
      <c r="AC593" s="59"/>
      <c r="AD593" s="58"/>
      <c r="AE593" s="58"/>
      <c r="AF593" s="55"/>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row>
    <row r="594" spans="1:75"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1"/>
      <c r="AA594" s="52"/>
      <c r="AB594" s="58"/>
      <c r="AC594" s="59"/>
      <c r="AD594" s="58"/>
      <c r="AE594" s="58"/>
      <c r="AF594" s="55"/>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row>
    <row r="595" spans="1:7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1"/>
      <c r="AA595" s="52"/>
      <c r="AB595" s="58"/>
      <c r="AC595" s="59"/>
      <c r="AD595" s="58"/>
      <c r="AE595" s="58"/>
      <c r="AF595" s="55"/>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row>
    <row r="596" spans="1:75"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1"/>
      <c r="AA596" s="52"/>
      <c r="AB596" s="58"/>
      <c r="AC596" s="59"/>
      <c r="AD596" s="58"/>
      <c r="AE596" s="58"/>
      <c r="AF596" s="55"/>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row>
    <row r="597" spans="1:75"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1"/>
      <c r="AA597" s="52"/>
      <c r="AB597" s="58"/>
      <c r="AC597" s="59"/>
      <c r="AD597" s="58"/>
      <c r="AE597" s="58"/>
      <c r="AF597" s="55"/>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row>
    <row r="598" spans="1:75"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1"/>
      <c r="AA598" s="52"/>
      <c r="AB598" s="58"/>
      <c r="AC598" s="59"/>
      <c r="AD598" s="58"/>
      <c r="AE598" s="58"/>
      <c r="AF598" s="55"/>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row>
    <row r="599" spans="1:75"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1"/>
      <c r="AA599" s="52"/>
      <c r="AB599" s="58"/>
      <c r="AC599" s="59"/>
      <c r="AD599" s="58"/>
      <c r="AE599" s="58"/>
      <c r="AF599" s="55"/>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row>
    <row r="600" spans="1:75"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1"/>
      <c r="AA600" s="52"/>
      <c r="AB600" s="58"/>
      <c r="AC600" s="59"/>
      <c r="AD600" s="58"/>
      <c r="AE600" s="58"/>
      <c r="AF600" s="55"/>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row>
    <row r="601" spans="1:75"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1"/>
      <c r="AA601" s="52"/>
      <c r="AB601" s="58"/>
      <c r="AC601" s="59"/>
      <c r="AD601" s="58"/>
      <c r="AE601" s="58"/>
      <c r="AF601" s="55"/>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row>
    <row r="602" spans="1:75"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1"/>
      <c r="AA602" s="52"/>
      <c r="AB602" s="58"/>
      <c r="AC602" s="59"/>
      <c r="AD602" s="58"/>
      <c r="AE602" s="58"/>
      <c r="AF602" s="55"/>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row>
    <row r="603" spans="1:75"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1"/>
      <c r="AA603" s="52"/>
      <c r="AB603" s="58"/>
      <c r="AC603" s="59"/>
      <c r="AD603" s="58"/>
      <c r="AE603" s="58"/>
      <c r="AF603" s="55"/>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row>
    <row r="604" spans="1:75"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1"/>
      <c r="AA604" s="52"/>
      <c r="AB604" s="58"/>
      <c r="AC604" s="59"/>
      <c r="AD604" s="58"/>
      <c r="AE604" s="58"/>
      <c r="AF604" s="55"/>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row>
    <row r="605" spans="1:7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1"/>
      <c r="AA605" s="52"/>
      <c r="AB605" s="58"/>
      <c r="AC605" s="59"/>
      <c r="AD605" s="58"/>
      <c r="AE605" s="58"/>
      <c r="AF605" s="55"/>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row>
    <row r="606" spans="1:75"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1"/>
      <c r="AA606" s="52"/>
      <c r="AB606" s="58"/>
      <c r="AC606" s="59"/>
      <c r="AD606" s="58"/>
      <c r="AE606" s="58"/>
      <c r="AF606" s="55"/>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row>
    <row r="607" spans="1:75"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1"/>
      <c r="AA607" s="52"/>
      <c r="AB607" s="58"/>
      <c r="AC607" s="59"/>
      <c r="AD607" s="58"/>
      <c r="AE607" s="58"/>
      <c r="AF607" s="55"/>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row>
    <row r="608" spans="1:75"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1"/>
      <c r="AA608" s="52"/>
      <c r="AB608" s="58"/>
      <c r="AC608" s="59"/>
      <c r="AD608" s="58"/>
      <c r="AE608" s="58"/>
      <c r="AF608" s="55"/>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row>
    <row r="609" spans="1:75"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1"/>
      <c r="AA609" s="52"/>
      <c r="AB609" s="58"/>
      <c r="AC609" s="59"/>
      <c r="AD609" s="58"/>
      <c r="AE609" s="58"/>
      <c r="AF609" s="55"/>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row>
    <row r="610" spans="1:75"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1"/>
      <c r="AA610" s="52"/>
      <c r="AB610" s="58"/>
      <c r="AC610" s="59"/>
      <c r="AD610" s="58"/>
      <c r="AE610" s="58"/>
      <c r="AF610" s="55"/>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row>
    <row r="611" spans="1:75"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1"/>
      <c r="AA611" s="52"/>
      <c r="AB611" s="58"/>
      <c r="AC611" s="59"/>
      <c r="AD611" s="58"/>
      <c r="AE611" s="58"/>
      <c r="AF611" s="55"/>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row>
    <row r="612" spans="1:75"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1"/>
      <c r="AA612" s="52"/>
      <c r="AB612" s="58"/>
      <c r="AC612" s="59"/>
      <c r="AD612" s="58"/>
      <c r="AE612" s="58"/>
      <c r="AF612" s="55"/>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row>
    <row r="613" spans="1:75"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1"/>
      <c r="AA613" s="52"/>
      <c r="AB613" s="58"/>
      <c r="AC613" s="59"/>
      <c r="AD613" s="58"/>
      <c r="AE613" s="58"/>
      <c r="AF613" s="55"/>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row>
    <row r="614" spans="1:75"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1"/>
      <c r="AA614" s="52"/>
      <c r="AB614" s="58"/>
      <c r="AC614" s="59"/>
      <c r="AD614" s="58"/>
      <c r="AE614" s="58"/>
      <c r="AF614" s="55"/>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row>
    <row r="615" spans="1:7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1"/>
      <c r="AA615" s="52"/>
      <c r="AB615" s="58"/>
      <c r="AC615" s="59"/>
      <c r="AD615" s="58"/>
      <c r="AE615" s="58"/>
      <c r="AF615" s="55"/>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row>
    <row r="616" spans="1:75"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1"/>
      <c r="AA616" s="52"/>
      <c r="AB616" s="58"/>
      <c r="AC616" s="59"/>
      <c r="AD616" s="58"/>
      <c r="AE616" s="58"/>
      <c r="AF616" s="55"/>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row>
    <row r="617" spans="1:75"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1"/>
      <c r="AA617" s="52"/>
      <c r="AB617" s="58"/>
      <c r="AC617" s="59"/>
      <c r="AD617" s="58"/>
      <c r="AE617" s="58"/>
      <c r="AF617" s="55"/>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row>
    <row r="618" spans="1:75"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1"/>
      <c r="AA618" s="52"/>
      <c r="AB618" s="58"/>
      <c r="AC618" s="59"/>
      <c r="AD618" s="58"/>
      <c r="AE618" s="58"/>
      <c r="AF618" s="55"/>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row>
    <row r="619" spans="1:75"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1"/>
      <c r="AA619" s="52"/>
      <c r="AB619" s="58"/>
      <c r="AC619" s="59"/>
      <c r="AD619" s="58"/>
      <c r="AE619" s="58"/>
      <c r="AF619" s="55"/>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row>
    <row r="620" spans="1:75"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1"/>
      <c r="AA620" s="52"/>
      <c r="AB620" s="58"/>
      <c r="AC620" s="59"/>
      <c r="AD620" s="58"/>
      <c r="AE620" s="58"/>
      <c r="AF620" s="55"/>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row>
    <row r="621" spans="1:75"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1"/>
      <c r="AA621" s="52"/>
      <c r="AB621" s="58"/>
      <c r="AC621" s="59"/>
      <c r="AD621" s="58"/>
      <c r="AE621" s="58"/>
      <c r="AF621" s="55"/>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row>
    <row r="622" spans="1:75"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1"/>
      <c r="AA622" s="52"/>
      <c r="AB622" s="58"/>
      <c r="AC622" s="59"/>
      <c r="AD622" s="58"/>
      <c r="AE622" s="58"/>
      <c r="AF622" s="55"/>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row>
    <row r="623" spans="1:75"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1"/>
      <c r="AA623" s="52"/>
      <c r="AB623" s="58"/>
      <c r="AC623" s="59"/>
      <c r="AD623" s="58"/>
      <c r="AE623" s="58"/>
      <c r="AF623" s="55"/>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row>
    <row r="624" spans="1:75"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1"/>
      <c r="AA624" s="52"/>
      <c r="AB624" s="58"/>
      <c r="AC624" s="59"/>
      <c r="AD624" s="58"/>
      <c r="AE624" s="58"/>
      <c r="AF624" s="55"/>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row>
    <row r="625" spans="1:7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1"/>
      <c r="AA625" s="52"/>
      <c r="AB625" s="58"/>
      <c r="AC625" s="59"/>
      <c r="AD625" s="58"/>
      <c r="AE625" s="58"/>
      <c r="AF625" s="55"/>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row>
    <row r="626" spans="1:75"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1"/>
      <c r="AA626" s="52"/>
      <c r="AB626" s="58"/>
      <c r="AC626" s="59"/>
      <c r="AD626" s="58"/>
      <c r="AE626" s="58"/>
      <c r="AF626" s="55"/>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row>
    <row r="627" spans="1:75"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1"/>
      <c r="AA627" s="52"/>
      <c r="AB627" s="58"/>
      <c r="AC627" s="59"/>
      <c r="AD627" s="58"/>
      <c r="AE627" s="58"/>
      <c r="AF627" s="55"/>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row>
    <row r="628" spans="1:75"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1"/>
      <c r="AA628" s="52"/>
      <c r="AB628" s="58"/>
      <c r="AC628" s="59"/>
      <c r="AD628" s="58"/>
      <c r="AE628" s="58"/>
      <c r="AF628" s="55"/>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row>
    <row r="629" spans="1:75"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1"/>
      <c r="AA629" s="52"/>
      <c r="AB629" s="58"/>
      <c r="AC629" s="59"/>
      <c r="AD629" s="58"/>
      <c r="AE629" s="58"/>
      <c r="AF629" s="55"/>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row>
    <row r="630" spans="1:75"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1"/>
      <c r="AA630" s="52"/>
      <c r="AB630" s="58"/>
      <c r="AC630" s="59"/>
      <c r="AD630" s="58"/>
      <c r="AE630" s="58"/>
      <c r="AF630" s="55"/>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row>
    <row r="631" spans="1:75"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1"/>
      <c r="AA631" s="52"/>
      <c r="AB631" s="58"/>
      <c r="AC631" s="59"/>
      <c r="AD631" s="58"/>
      <c r="AE631" s="58"/>
      <c r="AF631" s="55"/>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row>
    <row r="632" spans="1:75"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1"/>
      <c r="AA632" s="52"/>
      <c r="AB632" s="58"/>
      <c r="AC632" s="59"/>
      <c r="AD632" s="58"/>
      <c r="AE632" s="58"/>
      <c r="AF632" s="55"/>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row>
    <row r="633" spans="1:75"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1"/>
      <c r="AA633" s="52"/>
      <c r="AB633" s="58"/>
      <c r="AC633" s="59"/>
      <c r="AD633" s="58"/>
      <c r="AE633" s="58"/>
      <c r="AF633" s="55"/>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row>
    <row r="634" spans="1:75"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1"/>
      <c r="AA634" s="52"/>
      <c r="AB634" s="58"/>
      <c r="AC634" s="59"/>
      <c r="AD634" s="58"/>
      <c r="AE634" s="58"/>
      <c r="AF634" s="55"/>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row>
    <row r="635" spans="1:7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1"/>
      <c r="AA635" s="52"/>
      <c r="AB635" s="58"/>
      <c r="AC635" s="59"/>
      <c r="AD635" s="58"/>
      <c r="AE635" s="58"/>
      <c r="AF635" s="55"/>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row>
    <row r="636" spans="1:75"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1"/>
      <c r="AA636" s="52"/>
      <c r="AB636" s="58"/>
      <c r="AC636" s="59"/>
      <c r="AD636" s="58"/>
      <c r="AE636" s="58"/>
      <c r="AF636" s="55"/>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row>
    <row r="637" spans="1:75"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1"/>
      <c r="AA637" s="52"/>
      <c r="AB637" s="58"/>
      <c r="AC637" s="59"/>
      <c r="AD637" s="58"/>
      <c r="AE637" s="58"/>
      <c r="AF637" s="55"/>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row>
    <row r="638" spans="1:75"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1"/>
      <c r="AA638" s="52"/>
      <c r="AB638" s="58"/>
      <c r="AC638" s="59"/>
      <c r="AD638" s="58"/>
      <c r="AE638" s="58"/>
      <c r="AF638" s="55"/>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row>
    <row r="639" spans="1:75"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1"/>
      <c r="AA639" s="52"/>
      <c r="AB639" s="58"/>
      <c r="AC639" s="59"/>
      <c r="AD639" s="58"/>
      <c r="AE639" s="58"/>
      <c r="AF639" s="55"/>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row>
    <row r="640" spans="1:75"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1"/>
      <c r="AA640" s="52"/>
      <c r="AB640" s="58"/>
      <c r="AC640" s="59"/>
      <c r="AD640" s="58"/>
      <c r="AE640" s="58"/>
      <c r="AF640" s="55"/>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row>
    <row r="641" spans="1:75"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1"/>
      <c r="AA641" s="52"/>
      <c r="AB641" s="58"/>
      <c r="AC641" s="59"/>
      <c r="AD641" s="58"/>
      <c r="AE641" s="58"/>
      <c r="AF641" s="55"/>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row>
    <row r="642" spans="1:75"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1"/>
      <c r="AA642" s="52"/>
      <c r="AB642" s="58"/>
      <c r="AC642" s="59"/>
      <c r="AD642" s="58"/>
      <c r="AE642" s="58"/>
      <c r="AF642" s="55"/>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row>
    <row r="643" spans="1:75"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1"/>
      <c r="AA643" s="52"/>
      <c r="AB643" s="58"/>
      <c r="AC643" s="59"/>
      <c r="AD643" s="58"/>
      <c r="AE643" s="58"/>
      <c r="AF643" s="55"/>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row>
    <row r="644" spans="1:75"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1"/>
      <c r="AA644" s="52"/>
      <c r="AB644" s="58"/>
      <c r="AC644" s="59"/>
      <c r="AD644" s="58"/>
      <c r="AE644" s="58"/>
      <c r="AF644" s="55"/>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row>
    <row r="645" spans="1:7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1"/>
      <c r="AA645" s="52"/>
      <c r="AB645" s="58"/>
      <c r="AC645" s="59"/>
      <c r="AD645" s="58"/>
      <c r="AE645" s="58"/>
      <c r="AF645" s="55"/>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row>
    <row r="646" spans="1:75"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1"/>
      <c r="AA646" s="52"/>
      <c r="AB646" s="58"/>
      <c r="AC646" s="59"/>
      <c r="AD646" s="58"/>
      <c r="AE646" s="58"/>
      <c r="AF646" s="55"/>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row>
    <row r="647" spans="1:75"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1"/>
      <c r="AA647" s="52"/>
      <c r="AB647" s="58"/>
      <c r="AC647" s="59"/>
      <c r="AD647" s="58"/>
      <c r="AE647" s="58"/>
      <c r="AF647" s="55"/>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row>
    <row r="648" spans="1:75"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1"/>
      <c r="AA648" s="52"/>
      <c r="AB648" s="58"/>
      <c r="AC648" s="59"/>
      <c r="AD648" s="58"/>
      <c r="AE648" s="58"/>
      <c r="AF648" s="55"/>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row>
    <row r="649" spans="1:75"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1"/>
      <c r="AA649" s="52"/>
      <c r="AB649" s="58"/>
      <c r="AC649" s="59"/>
      <c r="AD649" s="58"/>
      <c r="AE649" s="58"/>
      <c r="AF649" s="55"/>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row>
    <row r="650" spans="1:75"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1"/>
      <c r="AA650" s="52"/>
      <c r="AB650" s="58"/>
      <c r="AC650" s="59"/>
      <c r="AD650" s="58"/>
      <c r="AE650" s="58"/>
      <c r="AF650" s="55"/>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row>
    <row r="651" spans="1:75"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1"/>
      <c r="AA651" s="52"/>
      <c r="AB651" s="58"/>
      <c r="AC651" s="59"/>
      <c r="AD651" s="58"/>
      <c r="AE651" s="58"/>
      <c r="AF651" s="55"/>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row>
    <row r="652" spans="1:75"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1"/>
      <c r="AA652" s="52"/>
      <c r="AB652" s="58"/>
      <c r="AC652" s="59"/>
      <c r="AD652" s="58"/>
      <c r="AE652" s="58"/>
      <c r="AF652" s="55"/>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row>
    <row r="653" spans="1:75"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1"/>
      <c r="AA653" s="52"/>
      <c r="AB653" s="58"/>
      <c r="AC653" s="59"/>
      <c r="AD653" s="58"/>
      <c r="AE653" s="58"/>
      <c r="AF653" s="55"/>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row>
    <row r="654" spans="1:75"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1"/>
      <c r="AA654" s="52"/>
      <c r="AB654" s="58"/>
      <c r="AC654" s="59"/>
      <c r="AD654" s="58"/>
      <c r="AE654" s="58"/>
      <c r="AF654" s="55"/>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row>
    <row r="655" spans="1:7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1"/>
      <c r="AA655" s="52"/>
      <c r="AB655" s="58"/>
      <c r="AC655" s="59"/>
      <c r="AD655" s="58"/>
      <c r="AE655" s="58"/>
      <c r="AF655" s="55"/>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row>
    <row r="656" spans="1:75"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1"/>
      <c r="AA656" s="52"/>
      <c r="AB656" s="58"/>
      <c r="AC656" s="59"/>
      <c r="AD656" s="58"/>
      <c r="AE656" s="58"/>
      <c r="AF656" s="55"/>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row>
    <row r="657" spans="1:75"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1"/>
      <c r="AA657" s="52"/>
      <c r="AB657" s="58"/>
      <c r="AC657" s="59"/>
      <c r="AD657" s="58"/>
      <c r="AE657" s="58"/>
      <c r="AF657" s="55"/>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row>
    <row r="658" spans="1:75"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1"/>
      <c r="AA658" s="52"/>
      <c r="AB658" s="58"/>
      <c r="AC658" s="59"/>
      <c r="AD658" s="58"/>
      <c r="AE658" s="58"/>
      <c r="AF658" s="55"/>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row>
    <row r="659" spans="1:75"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1"/>
      <c r="AA659" s="52"/>
      <c r="AB659" s="58"/>
      <c r="AC659" s="59"/>
      <c r="AD659" s="58"/>
      <c r="AE659" s="58"/>
      <c r="AF659" s="55"/>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row>
    <row r="660" spans="1:75"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1"/>
      <c r="AA660" s="52"/>
      <c r="AB660" s="58"/>
      <c r="AC660" s="59"/>
      <c r="AD660" s="58"/>
      <c r="AE660" s="58"/>
      <c r="AF660" s="55"/>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row>
    <row r="661" spans="1:75"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1"/>
      <c r="AA661" s="52"/>
      <c r="AB661" s="58"/>
      <c r="AC661" s="59"/>
      <c r="AD661" s="58"/>
      <c r="AE661" s="58"/>
      <c r="AF661" s="55"/>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row>
    <row r="662" spans="1:75"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1"/>
      <c r="AA662" s="52"/>
      <c r="AB662" s="58"/>
      <c r="AC662" s="59"/>
      <c r="AD662" s="58"/>
      <c r="AE662" s="58"/>
      <c r="AF662" s="55"/>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row>
    <row r="663" spans="1:75"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1"/>
      <c r="AA663" s="52"/>
      <c r="AB663" s="58"/>
      <c r="AC663" s="59"/>
      <c r="AD663" s="58"/>
      <c r="AE663" s="58"/>
      <c r="AF663" s="55"/>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row>
    <row r="664" spans="1:75"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1"/>
      <c r="AA664" s="52"/>
      <c r="AB664" s="58"/>
      <c r="AC664" s="59"/>
      <c r="AD664" s="58"/>
      <c r="AE664" s="58"/>
      <c r="AF664" s="55"/>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row>
    <row r="665" spans="1:7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1"/>
      <c r="AA665" s="52"/>
      <c r="AB665" s="58"/>
      <c r="AC665" s="59"/>
      <c r="AD665" s="58"/>
      <c r="AE665" s="58"/>
      <c r="AF665" s="55"/>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row>
    <row r="666" spans="1:75"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1"/>
      <c r="AA666" s="52"/>
      <c r="AB666" s="58"/>
      <c r="AC666" s="59"/>
      <c r="AD666" s="58"/>
      <c r="AE666" s="58"/>
      <c r="AF666" s="55"/>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row>
    <row r="667" spans="1:75"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1"/>
      <c r="AA667" s="52"/>
      <c r="AB667" s="58"/>
      <c r="AC667" s="59"/>
      <c r="AD667" s="58"/>
      <c r="AE667" s="58"/>
      <c r="AF667" s="55"/>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row>
    <row r="668" spans="1:75"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1"/>
      <c r="AA668" s="52"/>
      <c r="AB668" s="58"/>
      <c r="AC668" s="59"/>
      <c r="AD668" s="58"/>
      <c r="AE668" s="58"/>
      <c r="AF668" s="55"/>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row>
    <row r="669" spans="1:75"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1"/>
      <c r="AA669" s="52"/>
      <c r="AB669" s="58"/>
      <c r="AC669" s="59"/>
      <c r="AD669" s="58"/>
      <c r="AE669" s="58"/>
      <c r="AF669" s="55"/>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row>
    <row r="670" spans="1:75"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1"/>
      <c r="AA670" s="52"/>
      <c r="AB670" s="58"/>
      <c r="AC670" s="59"/>
      <c r="AD670" s="58"/>
      <c r="AE670" s="58"/>
      <c r="AF670" s="55"/>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row>
    <row r="671" spans="1:75"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1"/>
      <c r="AA671" s="52"/>
      <c r="AB671" s="58"/>
      <c r="AC671" s="59"/>
      <c r="AD671" s="58"/>
      <c r="AE671" s="58"/>
      <c r="AF671" s="55"/>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row>
    <row r="672" spans="1:75"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1"/>
      <c r="AA672" s="52"/>
      <c r="AB672" s="58"/>
      <c r="AC672" s="59"/>
      <c r="AD672" s="58"/>
      <c r="AE672" s="58"/>
      <c r="AF672" s="55"/>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row>
    <row r="673" spans="1:75"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1"/>
      <c r="AA673" s="52"/>
      <c r="AB673" s="58"/>
      <c r="AC673" s="59"/>
      <c r="AD673" s="58"/>
      <c r="AE673" s="58"/>
      <c r="AF673" s="55"/>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row>
    <row r="674" spans="1:75"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1"/>
      <c r="AA674" s="52"/>
      <c r="AB674" s="58"/>
      <c r="AC674" s="59"/>
      <c r="AD674" s="58"/>
      <c r="AE674" s="58"/>
      <c r="AF674" s="55"/>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row>
    <row r="675" spans="1: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1"/>
      <c r="AA675" s="52"/>
      <c r="AB675" s="58"/>
      <c r="AC675" s="59"/>
      <c r="AD675" s="58"/>
      <c r="AE675" s="58"/>
      <c r="AF675" s="55"/>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row>
    <row r="676" spans="1:75"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1"/>
      <c r="AA676" s="52"/>
      <c r="AB676" s="58"/>
      <c r="AC676" s="59"/>
      <c r="AD676" s="58"/>
      <c r="AE676" s="58"/>
      <c r="AF676" s="55"/>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row>
    <row r="677" spans="1:75"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1"/>
      <c r="AA677" s="52"/>
      <c r="AB677" s="58"/>
      <c r="AC677" s="59"/>
      <c r="AD677" s="58"/>
      <c r="AE677" s="58"/>
      <c r="AF677" s="55"/>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row>
    <row r="678" spans="1:75"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1"/>
      <c r="AA678" s="52"/>
      <c r="AB678" s="58"/>
      <c r="AC678" s="59"/>
      <c r="AD678" s="58"/>
      <c r="AE678" s="58"/>
      <c r="AF678" s="55"/>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row>
    <row r="679" spans="1:75"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1"/>
      <c r="AA679" s="52"/>
      <c r="AB679" s="58"/>
      <c r="AC679" s="59"/>
      <c r="AD679" s="58"/>
      <c r="AE679" s="58"/>
      <c r="AF679" s="55"/>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row>
    <row r="680" spans="1:75"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1"/>
      <c r="AA680" s="52"/>
      <c r="AB680" s="58"/>
      <c r="AC680" s="59"/>
      <c r="AD680" s="58"/>
      <c r="AE680" s="58"/>
      <c r="AF680" s="55"/>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row>
    <row r="681" spans="1:75"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1"/>
      <c r="AA681" s="52"/>
      <c r="AB681" s="58"/>
      <c r="AC681" s="59"/>
      <c r="AD681" s="58"/>
      <c r="AE681" s="58"/>
      <c r="AF681" s="55"/>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row>
    <row r="682" spans="1:75"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1"/>
      <c r="AA682" s="52"/>
      <c r="AB682" s="58"/>
      <c r="AC682" s="59"/>
      <c r="AD682" s="58"/>
      <c r="AE682" s="58"/>
      <c r="AF682" s="55"/>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row>
    <row r="683" spans="1:75"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1"/>
      <c r="AA683" s="52"/>
      <c r="AB683" s="58"/>
      <c r="AC683" s="59"/>
      <c r="AD683" s="58"/>
      <c r="AE683" s="58"/>
      <c r="AF683" s="55"/>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row>
    <row r="684" spans="1:75"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1"/>
      <c r="AA684" s="52"/>
      <c r="AB684" s="58"/>
      <c r="AC684" s="59"/>
      <c r="AD684" s="58"/>
      <c r="AE684" s="58"/>
      <c r="AF684" s="55"/>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row>
    <row r="685" spans="1:7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1"/>
      <c r="AA685" s="52"/>
      <c r="AB685" s="58"/>
      <c r="AC685" s="59"/>
      <c r="AD685" s="58"/>
      <c r="AE685" s="58"/>
      <c r="AF685" s="55"/>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row>
    <row r="686" spans="1:75"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1"/>
      <c r="AA686" s="52"/>
      <c r="AB686" s="58"/>
      <c r="AC686" s="59"/>
      <c r="AD686" s="58"/>
      <c r="AE686" s="58"/>
      <c r="AF686" s="55"/>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row>
    <row r="687" spans="1:75"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1"/>
      <c r="AA687" s="52"/>
      <c r="AB687" s="58"/>
      <c r="AC687" s="59"/>
      <c r="AD687" s="58"/>
      <c r="AE687" s="58"/>
      <c r="AF687" s="55"/>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row>
    <row r="688" spans="1:75"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1"/>
      <c r="AA688" s="52"/>
      <c r="AB688" s="58"/>
      <c r="AC688" s="59"/>
      <c r="AD688" s="58"/>
      <c r="AE688" s="58"/>
      <c r="AF688" s="55"/>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row>
    <row r="689" spans="1:75"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1"/>
      <c r="AA689" s="52"/>
      <c r="AB689" s="58"/>
      <c r="AC689" s="59"/>
      <c r="AD689" s="58"/>
      <c r="AE689" s="58"/>
      <c r="AF689" s="55"/>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row>
    <row r="690" spans="1:75"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1"/>
      <c r="AA690" s="52"/>
      <c r="AB690" s="58"/>
      <c r="AC690" s="59"/>
      <c r="AD690" s="58"/>
      <c r="AE690" s="58"/>
      <c r="AF690" s="55"/>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row>
    <row r="691" spans="1:75"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1"/>
      <c r="AA691" s="52"/>
      <c r="AB691" s="58"/>
      <c r="AC691" s="59"/>
      <c r="AD691" s="58"/>
      <c r="AE691" s="58"/>
      <c r="AF691" s="55"/>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row>
    <row r="692" spans="1:75"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1"/>
      <c r="AA692" s="52"/>
      <c r="AB692" s="58"/>
      <c r="AC692" s="59"/>
      <c r="AD692" s="58"/>
      <c r="AE692" s="58"/>
      <c r="AF692" s="55"/>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row>
    <row r="693" spans="1:75"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1"/>
      <c r="AA693" s="52"/>
      <c r="AB693" s="58"/>
      <c r="AC693" s="59"/>
      <c r="AD693" s="58"/>
      <c r="AE693" s="58"/>
      <c r="AF693" s="55"/>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row>
    <row r="694" spans="1:75"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1"/>
      <c r="AA694" s="52"/>
      <c r="AB694" s="58"/>
      <c r="AC694" s="59"/>
      <c r="AD694" s="58"/>
      <c r="AE694" s="58"/>
      <c r="AF694" s="55"/>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row>
    <row r="695" spans="1:7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1"/>
      <c r="AA695" s="52"/>
      <c r="AB695" s="58"/>
      <c r="AC695" s="59"/>
      <c r="AD695" s="58"/>
      <c r="AE695" s="58"/>
      <c r="AF695" s="55"/>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row>
    <row r="696" spans="1:75"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1"/>
      <c r="AA696" s="52"/>
      <c r="AB696" s="58"/>
      <c r="AC696" s="59"/>
      <c r="AD696" s="58"/>
      <c r="AE696" s="58"/>
      <c r="AF696" s="55"/>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row>
    <row r="697" spans="1:75"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1"/>
      <c r="AA697" s="52"/>
      <c r="AB697" s="58"/>
      <c r="AC697" s="59"/>
      <c r="AD697" s="58"/>
      <c r="AE697" s="58"/>
      <c r="AF697" s="55"/>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row>
    <row r="698" spans="1:75"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1"/>
      <c r="AA698" s="52"/>
      <c r="AB698" s="58"/>
      <c r="AC698" s="59"/>
      <c r="AD698" s="58"/>
      <c r="AE698" s="58"/>
      <c r="AF698" s="55"/>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row>
    <row r="699" spans="1:75"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1"/>
      <c r="AA699" s="52"/>
      <c r="AB699" s="58"/>
      <c r="AC699" s="59"/>
      <c r="AD699" s="58"/>
      <c r="AE699" s="58"/>
      <c r="AF699" s="55"/>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row>
    <row r="700" spans="1:75"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1"/>
      <c r="AA700" s="52"/>
      <c r="AB700" s="58"/>
      <c r="AC700" s="59"/>
      <c r="AD700" s="58"/>
      <c r="AE700" s="58"/>
      <c r="AF700" s="55"/>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row>
    <row r="701" spans="1:75"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1"/>
      <c r="AA701" s="52"/>
      <c r="AB701" s="58"/>
      <c r="AC701" s="59"/>
      <c r="AD701" s="58"/>
      <c r="AE701" s="58"/>
      <c r="AF701" s="55"/>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row>
    <row r="702" spans="1:75"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1"/>
      <c r="AA702" s="52"/>
      <c r="AB702" s="58"/>
      <c r="AC702" s="59"/>
      <c r="AD702" s="58"/>
      <c r="AE702" s="58"/>
      <c r="AF702" s="55"/>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row>
    <row r="703" spans="1:75"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1"/>
      <c r="AA703" s="52"/>
      <c r="AB703" s="58"/>
      <c r="AC703" s="59"/>
      <c r="AD703" s="58"/>
      <c r="AE703" s="58"/>
      <c r="AF703" s="55"/>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row>
    <row r="704" spans="1:75"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1"/>
      <c r="AA704" s="52"/>
      <c r="AB704" s="58"/>
      <c r="AC704" s="59"/>
      <c r="AD704" s="58"/>
      <c r="AE704" s="58"/>
      <c r="AF704" s="55"/>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row>
    <row r="705" spans="1:7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1"/>
      <c r="AA705" s="52"/>
      <c r="AB705" s="58"/>
      <c r="AC705" s="59"/>
      <c r="AD705" s="58"/>
      <c r="AE705" s="58"/>
      <c r="AF705" s="55"/>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row>
    <row r="706" spans="1:75"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1"/>
      <c r="AA706" s="52"/>
      <c r="AB706" s="58"/>
      <c r="AC706" s="59"/>
      <c r="AD706" s="58"/>
      <c r="AE706" s="58"/>
      <c r="AF706" s="55"/>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row>
    <row r="707" spans="1:75"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1"/>
      <c r="AA707" s="52"/>
      <c r="AB707" s="58"/>
      <c r="AC707" s="59"/>
      <c r="AD707" s="58"/>
      <c r="AE707" s="58"/>
      <c r="AF707" s="55"/>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row>
    <row r="708" spans="1:75"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1"/>
      <c r="AA708" s="52"/>
      <c r="AB708" s="58"/>
      <c r="AC708" s="59"/>
      <c r="AD708" s="58"/>
      <c r="AE708" s="58"/>
      <c r="AF708" s="55"/>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row>
    <row r="709" spans="1:75"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1"/>
      <c r="AA709" s="52"/>
      <c r="AB709" s="58"/>
      <c r="AC709" s="59"/>
      <c r="AD709" s="58"/>
      <c r="AE709" s="58"/>
      <c r="AF709" s="55"/>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row>
    <row r="710" spans="1:75"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1"/>
      <c r="AA710" s="52"/>
      <c r="AB710" s="58"/>
      <c r="AC710" s="59"/>
      <c r="AD710" s="58"/>
      <c r="AE710" s="58"/>
      <c r="AF710" s="55"/>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row>
    <row r="711" spans="1:75"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1"/>
      <c r="AA711" s="52"/>
      <c r="AB711" s="58"/>
      <c r="AC711" s="59"/>
      <c r="AD711" s="58"/>
      <c r="AE711" s="58"/>
      <c r="AF711" s="55"/>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row>
    <row r="712" spans="1:75"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1"/>
      <c r="AA712" s="52"/>
      <c r="AB712" s="58"/>
      <c r="AC712" s="59"/>
      <c r="AD712" s="58"/>
      <c r="AE712" s="58"/>
      <c r="AF712" s="55"/>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row>
    <row r="713" spans="1:75"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1"/>
      <c r="AA713" s="52"/>
      <c r="AB713" s="58"/>
      <c r="AC713" s="59"/>
      <c r="AD713" s="58"/>
      <c r="AE713" s="58"/>
      <c r="AF713" s="55"/>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row>
    <row r="714" spans="1:75"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1"/>
      <c r="AA714" s="52"/>
      <c r="AB714" s="58"/>
      <c r="AC714" s="59"/>
      <c r="AD714" s="58"/>
      <c r="AE714" s="58"/>
      <c r="AF714" s="55"/>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row>
    <row r="715" spans="1:7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1"/>
      <c r="AA715" s="52"/>
      <c r="AB715" s="58"/>
      <c r="AC715" s="59"/>
      <c r="AD715" s="58"/>
      <c r="AE715" s="58"/>
      <c r="AF715" s="55"/>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row>
    <row r="716" spans="1:75"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1"/>
      <c r="AA716" s="52"/>
      <c r="AB716" s="58"/>
      <c r="AC716" s="59"/>
      <c r="AD716" s="58"/>
      <c r="AE716" s="58"/>
      <c r="AF716" s="55"/>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row>
    <row r="717" spans="1:75"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1"/>
      <c r="AA717" s="52"/>
      <c r="AB717" s="58"/>
      <c r="AC717" s="59"/>
      <c r="AD717" s="58"/>
      <c r="AE717" s="58"/>
      <c r="AF717" s="55"/>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row>
    <row r="718" spans="1:75"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1"/>
      <c r="AA718" s="52"/>
      <c r="AB718" s="58"/>
      <c r="AC718" s="59"/>
      <c r="AD718" s="58"/>
      <c r="AE718" s="58"/>
      <c r="AF718" s="55"/>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row>
    <row r="719" spans="1:75"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1"/>
      <c r="AA719" s="52"/>
      <c r="AB719" s="58"/>
      <c r="AC719" s="59"/>
      <c r="AD719" s="58"/>
      <c r="AE719" s="58"/>
      <c r="AF719" s="55"/>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row>
    <row r="720" spans="1:75"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1"/>
      <c r="AA720" s="52"/>
      <c r="AB720" s="58"/>
      <c r="AC720" s="59"/>
      <c r="AD720" s="58"/>
      <c r="AE720" s="58"/>
      <c r="AF720" s="55"/>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row>
    <row r="721" spans="1:75"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1"/>
      <c r="AA721" s="52"/>
      <c r="AB721" s="58"/>
      <c r="AC721" s="59"/>
      <c r="AD721" s="58"/>
      <c r="AE721" s="58"/>
      <c r="AF721" s="55"/>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row>
    <row r="722" spans="1:75"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1"/>
      <c r="AA722" s="52"/>
      <c r="AB722" s="58"/>
      <c r="AC722" s="59"/>
      <c r="AD722" s="58"/>
      <c r="AE722" s="58"/>
      <c r="AF722" s="55"/>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row>
    <row r="723" spans="1:75"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1"/>
      <c r="AA723" s="52"/>
      <c r="AB723" s="58"/>
      <c r="AC723" s="59"/>
      <c r="AD723" s="58"/>
      <c r="AE723" s="58"/>
      <c r="AF723" s="55"/>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row>
    <row r="724" spans="1:75"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1"/>
      <c r="AA724" s="52"/>
      <c r="AB724" s="58"/>
      <c r="AC724" s="59"/>
      <c r="AD724" s="58"/>
      <c r="AE724" s="58"/>
      <c r="AF724" s="55"/>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row>
    <row r="725" spans="1:7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1"/>
      <c r="AA725" s="52"/>
      <c r="AB725" s="58"/>
      <c r="AC725" s="59"/>
      <c r="AD725" s="58"/>
      <c r="AE725" s="58"/>
      <c r="AF725" s="55"/>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row>
    <row r="726" spans="1:75"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1"/>
      <c r="AA726" s="52"/>
      <c r="AB726" s="58"/>
      <c r="AC726" s="59"/>
      <c r="AD726" s="58"/>
      <c r="AE726" s="58"/>
      <c r="AF726" s="55"/>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row>
    <row r="727" spans="1:75"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1"/>
      <c r="AA727" s="52"/>
      <c r="AB727" s="58"/>
      <c r="AC727" s="59"/>
      <c r="AD727" s="58"/>
      <c r="AE727" s="58"/>
      <c r="AF727" s="55"/>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row>
    <row r="728" spans="1:75"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1"/>
      <c r="AA728" s="52"/>
      <c r="AB728" s="58"/>
      <c r="AC728" s="59"/>
      <c r="AD728" s="58"/>
      <c r="AE728" s="58"/>
      <c r="AF728" s="55"/>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row>
    <row r="729" spans="1:75"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1"/>
      <c r="AA729" s="52"/>
      <c r="AB729" s="58"/>
      <c r="AC729" s="59"/>
      <c r="AD729" s="58"/>
      <c r="AE729" s="58"/>
      <c r="AF729" s="55"/>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row>
    <row r="730" spans="1:75"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1"/>
      <c r="AA730" s="52"/>
      <c r="AB730" s="58"/>
      <c r="AC730" s="59"/>
      <c r="AD730" s="58"/>
      <c r="AE730" s="58"/>
      <c r="AF730" s="55"/>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row>
    <row r="731" spans="1:75"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1"/>
      <c r="AA731" s="52"/>
      <c r="AB731" s="58"/>
      <c r="AC731" s="59"/>
      <c r="AD731" s="58"/>
      <c r="AE731" s="58"/>
      <c r="AF731" s="55"/>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row>
    <row r="732" spans="1:75"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1"/>
      <c r="AA732" s="52"/>
      <c r="AB732" s="58"/>
      <c r="AC732" s="59"/>
      <c r="AD732" s="58"/>
      <c r="AE732" s="58"/>
      <c r="AF732" s="55"/>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row>
    <row r="733" spans="1:75"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1"/>
      <c r="AA733" s="52"/>
      <c r="AB733" s="58"/>
      <c r="AC733" s="59"/>
      <c r="AD733" s="58"/>
      <c r="AE733" s="58"/>
      <c r="AF733" s="55"/>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row>
    <row r="734" spans="1:75"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1"/>
      <c r="AA734" s="52"/>
      <c r="AB734" s="58"/>
      <c r="AC734" s="59"/>
      <c r="AD734" s="58"/>
      <c r="AE734" s="58"/>
      <c r="AF734" s="55"/>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row>
    <row r="735" spans="1:7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1"/>
      <c r="AA735" s="52"/>
      <c r="AB735" s="58"/>
      <c r="AC735" s="59"/>
      <c r="AD735" s="58"/>
      <c r="AE735" s="58"/>
      <c r="AF735" s="55"/>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row>
    <row r="736" spans="1:75"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1"/>
      <c r="AA736" s="52"/>
      <c r="AB736" s="58"/>
      <c r="AC736" s="59"/>
      <c r="AD736" s="58"/>
      <c r="AE736" s="58"/>
      <c r="AF736" s="55"/>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row>
    <row r="737" spans="1:75"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1"/>
      <c r="AA737" s="52"/>
      <c r="AB737" s="58"/>
      <c r="AC737" s="59"/>
      <c r="AD737" s="58"/>
      <c r="AE737" s="58"/>
      <c r="AF737" s="55"/>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row>
    <row r="738" spans="1:75"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1"/>
      <c r="AA738" s="52"/>
      <c r="AB738" s="58"/>
      <c r="AC738" s="59"/>
      <c r="AD738" s="58"/>
      <c r="AE738" s="58"/>
      <c r="AF738" s="55"/>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row>
    <row r="739" spans="1:75"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1"/>
      <c r="AA739" s="52"/>
      <c r="AB739" s="58"/>
      <c r="AC739" s="59"/>
      <c r="AD739" s="58"/>
      <c r="AE739" s="58"/>
      <c r="AF739" s="55"/>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row>
    <row r="740" spans="1:75"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1"/>
      <c r="AA740" s="52"/>
      <c r="AB740" s="58"/>
      <c r="AC740" s="59"/>
      <c r="AD740" s="58"/>
      <c r="AE740" s="58"/>
      <c r="AF740" s="55"/>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row>
    <row r="741" spans="1:75"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1"/>
      <c r="AA741" s="52"/>
      <c r="AB741" s="58"/>
      <c r="AC741" s="59"/>
      <c r="AD741" s="58"/>
      <c r="AE741" s="58"/>
      <c r="AF741" s="55"/>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row>
    <row r="742" spans="1:75"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1"/>
      <c r="AA742" s="52"/>
      <c r="AB742" s="58"/>
      <c r="AC742" s="59"/>
      <c r="AD742" s="58"/>
      <c r="AE742" s="58"/>
      <c r="AF742" s="55"/>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row>
    <row r="743" spans="1:75"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1"/>
      <c r="AA743" s="52"/>
      <c r="AB743" s="58"/>
      <c r="AC743" s="59"/>
      <c r="AD743" s="58"/>
      <c r="AE743" s="58"/>
      <c r="AF743" s="55"/>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row>
    <row r="744" spans="1:75"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1"/>
      <c r="AA744" s="52"/>
      <c r="AB744" s="58"/>
      <c r="AC744" s="59"/>
      <c r="AD744" s="58"/>
      <c r="AE744" s="58"/>
      <c r="AF744" s="55"/>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row>
    <row r="745" spans="1:7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1"/>
      <c r="AA745" s="52"/>
      <c r="AB745" s="58"/>
      <c r="AC745" s="59"/>
      <c r="AD745" s="58"/>
      <c r="AE745" s="58"/>
      <c r="AF745" s="55"/>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row>
    <row r="746" spans="1:75"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1"/>
      <c r="AA746" s="52"/>
      <c r="AB746" s="58"/>
      <c r="AC746" s="59"/>
      <c r="AD746" s="58"/>
      <c r="AE746" s="58"/>
      <c r="AF746" s="55"/>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row>
    <row r="747" spans="1:75"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1"/>
      <c r="AA747" s="52"/>
      <c r="AB747" s="58"/>
      <c r="AC747" s="59"/>
      <c r="AD747" s="58"/>
      <c r="AE747" s="58"/>
      <c r="AF747" s="55"/>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row>
    <row r="748" spans="1:75"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1"/>
      <c r="AA748" s="52"/>
      <c r="AB748" s="58"/>
      <c r="AC748" s="59"/>
      <c r="AD748" s="58"/>
      <c r="AE748" s="58"/>
      <c r="AF748" s="55"/>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row>
    <row r="749" spans="1:75"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1"/>
      <c r="AA749" s="52"/>
      <c r="AB749" s="58"/>
      <c r="AC749" s="59"/>
      <c r="AD749" s="58"/>
      <c r="AE749" s="58"/>
      <c r="AF749" s="55"/>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row>
    <row r="750" spans="1:75"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1"/>
      <c r="AA750" s="52"/>
      <c r="AB750" s="58"/>
      <c r="AC750" s="59"/>
      <c r="AD750" s="58"/>
      <c r="AE750" s="58"/>
      <c r="AF750" s="55"/>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row>
    <row r="751" spans="1:75"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1"/>
      <c r="AA751" s="52"/>
      <c r="AB751" s="58"/>
      <c r="AC751" s="59"/>
      <c r="AD751" s="58"/>
      <c r="AE751" s="58"/>
      <c r="AF751" s="55"/>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row>
    <row r="752" spans="1:75"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1"/>
      <c r="AA752" s="52"/>
      <c r="AB752" s="58"/>
      <c r="AC752" s="59"/>
      <c r="AD752" s="58"/>
      <c r="AE752" s="58"/>
      <c r="AF752" s="55"/>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row>
    <row r="753" spans="1:75"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1"/>
      <c r="AA753" s="52"/>
      <c r="AB753" s="58"/>
      <c r="AC753" s="59"/>
      <c r="AD753" s="58"/>
      <c r="AE753" s="58"/>
      <c r="AF753" s="55"/>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row>
    <row r="754" spans="1:75"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1"/>
      <c r="AA754" s="52"/>
      <c r="AB754" s="58"/>
      <c r="AC754" s="59"/>
      <c r="AD754" s="58"/>
      <c r="AE754" s="58"/>
      <c r="AF754" s="55"/>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row>
    <row r="755" spans="1:7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1"/>
      <c r="AA755" s="52"/>
      <c r="AB755" s="58"/>
      <c r="AC755" s="59"/>
      <c r="AD755" s="58"/>
      <c r="AE755" s="58"/>
      <c r="AF755" s="55"/>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row>
    <row r="756" spans="1:75"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1"/>
      <c r="AA756" s="52"/>
      <c r="AB756" s="58"/>
      <c r="AC756" s="59"/>
      <c r="AD756" s="58"/>
      <c r="AE756" s="58"/>
      <c r="AF756" s="55"/>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row>
    <row r="757" spans="1:75"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1"/>
      <c r="AA757" s="52"/>
      <c r="AB757" s="58"/>
      <c r="AC757" s="59"/>
      <c r="AD757" s="58"/>
      <c r="AE757" s="58"/>
      <c r="AF757" s="55"/>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row>
    <row r="758" spans="1:75"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1"/>
      <c r="AA758" s="52"/>
      <c r="AB758" s="58"/>
      <c r="AC758" s="59"/>
      <c r="AD758" s="58"/>
      <c r="AE758" s="58"/>
      <c r="AF758" s="55"/>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row>
    <row r="759" spans="1:75"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1"/>
      <c r="AA759" s="52"/>
      <c r="AB759" s="58"/>
      <c r="AC759" s="59"/>
      <c r="AD759" s="58"/>
      <c r="AE759" s="58"/>
      <c r="AF759" s="55"/>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row>
    <row r="760" spans="1:75"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1"/>
      <c r="AA760" s="52"/>
      <c r="AB760" s="58"/>
      <c r="AC760" s="59"/>
      <c r="AD760" s="58"/>
      <c r="AE760" s="58"/>
      <c r="AF760" s="55"/>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row>
    <row r="761" spans="1:75"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1"/>
      <c r="AA761" s="52"/>
      <c r="AB761" s="58"/>
      <c r="AC761" s="59"/>
      <c r="AD761" s="58"/>
      <c r="AE761" s="58"/>
      <c r="AF761" s="55"/>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row>
    <row r="762" spans="1:75"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1"/>
      <c r="AA762" s="52"/>
      <c r="AB762" s="58"/>
      <c r="AC762" s="59"/>
      <c r="AD762" s="58"/>
      <c r="AE762" s="58"/>
      <c r="AF762" s="55"/>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row>
    <row r="763" spans="1:75"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1"/>
      <c r="AA763" s="52"/>
      <c r="AB763" s="58"/>
      <c r="AC763" s="59"/>
      <c r="AD763" s="58"/>
      <c r="AE763" s="58"/>
      <c r="AF763" s="55"/>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row>
    <row r="764" spans="1:75"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1"/>
      <c r="AA764" s="52"/>
      <c r="AB764" s="58"/>
      <c r="AC764" s="59"/>
      <c r="AD764" s="58"/>
      <c r="AE764" s="58"/>
      <c r="AF764" s="55"/>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row>
    <row r="765" spans="1:7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1"/>
      <c r="AA765" s="52"/>
      <c r="AB765" s="58"/>
      <c r="AC765" s="59"/>
      <c r="AD765" s="58"/>
      <c r="AE765" s="58"/>
      <c r="AF765" s="55"/>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row>
    <row r="766" spans="1:75"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1"/>
      <c r="AA766" s="52"/>
      <c r="AB766" s="58"/>
      <c r="AC766" s="59"/>
      <c r="AD766" s="58"/>
      <c r="AE766" s="58"/>
      <c r="AF766" s="55"/>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row>
    <row r="767" spans="1:75"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1"/>
      <c r="AA767" s="52"/>
      <c r="AB767" s="58"/>
      <c r="AC767" s="59"/>
      <c r="AD767" s="58"/>
      <c r="AE767" s="58"/>
      <c r="AF767" s="55"/>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row>
    <row r="768" spans="1:75"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1"/>
      <c r="AA768" s="52"/>
      <c r="AB768" s="58"/>
      <c r="AC768" s="59"/>
      <c r="AD768" s="58"/>
      <c r="AE768" s="58"/>
      <c r="AF768" s="55"/>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row>
    <row r="769" spans="1:75"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1"/>
      <c r="AA769" s="52"/>
      <c r="AB769" s="58"/>
      <c r="AC769" s="59"/>
      <c r="AD769" s="58"/>
      <c r="AE769" s="58"/>
      <c r="AF769" s="55"/>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row>
    <row r="770" spans="1:75"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1"/>
      <c r="AA770" s="52"/>
      <c r="AB770" s="58"/>
      <c r="AC770" s="59"/>
      <c r="AD770" s="58"/>
      <c r="AE770" s="58"/>
      <c r="AF770" s="55"/>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row>
    <row r="771" spans="1:75"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1"/>
      <c r="AA771" s="52"/>
      <c r="AB771" s="58"/>
      <c r="AC771" s="59"/>
      <c r="AD771" s="58"/>
      <c r="AE771" s="58"/>
      <c r="AF771" s="55"/>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row>
    <row r="772" spans="1:75"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1"/>
      <c r="AA772" s="52"/>
      <c r="AB772" s="58"/>
      <c r="AC772" s="59"/>
      <c r="AD772" s="58"/>
      <c r="AE772" s="58"/>
      <c r="AF772" s="55"/>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row>
    <row r="773" spans="1:75"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1"/>
      <c r="AA773" s="52"/>
      <c r="AB773" s="58"/>
      <c r="AC773" s="59"/>
      <c r="AD773" s="58"/>
      <c r="AE773" s="58"/>
      <c r="AF773" s="55"/>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row>
    <row r="774" spans="1:75"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1"/>
      <c r="AA774" s="52"/>
      <c r="AB774" s="58"/>
      <c r="AC774" s="59"/>
      <c r="AD774" s="58"/>
      <c r="AE774" s="58"/>
      <c r="AF774" s="55"/>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row>
    <row r="775" spans="1: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1"/>
      <c r="AA775" s="52"/>
      <c r="AB775" s="58"/>
      <c r="AC775" s="59"/>
      <c r="AD775" s="58"/>
      <c r="AE775" s="58"/>
      <c r="AF775" s="55"/>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row>
    <row r="776" spans="1:75"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1"/>
      <c r="AA776" s="52"/>
      <c r="AB776" s="58"/>
      <c r="AC776" s="59"/>
      <c r="AD776" s="58"/>
      <c r="AE776" s="58"/>
      <c r="AF776" s="55"/>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row>
    <row r="777" spans="1:75"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1"/>
      <c r="AA777" s="52"/>
      <c r="AB777" s="58"/>
      <c r="AC777" s="59"/>
      <c r="AD777" s="58"/>
      <c r="AE777" s="58"/>
      <c r="AF777" s="55"/>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row>
    <row r="778" spans="1:75"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1"/>
      <c r="AA778" s="52"/>
      <c r="AB778" s="58"/>
      <c r="AC778" s="59"/>
      <c r="AD778" s="58"/>
      <c r="AE778" s="58"/>
      <c r="AF778" s="55"/>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row>
    <row r="779" spans="1:75"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1"/>
      <c r="AA779" s="52"/>
      <c r="AB779" s="58"/>
      <c r="AC779" s="59"/>
      <c r="AD779" s="58"/>
      <c r="AE779" s="58"/>
      <c r="AF779" s="55"/>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row>
    <row r="780" spans="1:75"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1"/>
      <c r="AA780" s="52"/>
      <c r="AB780" s="58"/>
      <c r="AC780" s="59"/>
      <c r="AD780" s="58"/>
      <c r="AE780" s="58"/>
      <c r="AF780" s="55"/>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row>
    <row r="781" spans="1:75"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1"/>
      <c r="AA781" s="52"/>
      <c r="AB781" s="58"/>
      <c r="AC781" s="59"/>
      <c r="AD781" s="58"/>
      <c r="AE781" s="58"/>
      <c r="AF781" s="55"/>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row>
    <row r="782" spans="1:75"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1"/>
      <c r="AA782" s="52"/>
      <c r="AB782" s="58"/>
      <c r="AC782" s="59"/>
      <c r="AD782" s="58"/>
      <c r="AE782" s="58"/>
      <c r="AF782" s="55"/>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row>
    <row r="783" spans="1:75"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1"/>
      <c r="AA783" s="52"/>
      <c r="AB783" s="58"/>
      <c r="AC783" s="59"/>
      <c r="AD783" s="58"/>
      <c r="AE783" s="58"/>
      <c r="AF783" s="55"/>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row>
    <row r="784" spans="1:75"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1"/>
      <c r="AA784" s="52"/>
      <c r="AB784" s="58"/>
      <c r="AC784" s="59"/>
      <c r="AD784" s="58"/>
      <c r="AE784" s="58"/>
      <c r="AF784" s="55"/>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row>
    <row r="785" spans="1:7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1"/>
      <c r="AA785" s="52"/>
      <c r="AB785" s="58"/>
      <c r="AC785" s="59"/>
      <c r="AD785" s="58"/>
      <c r="AE785" s="58"/>
      <c r="AF785" s="55"/>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row>
    <row r="786" spans="1:75"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1"/>
      <c r="AA786" s="52"/>
      <c r="AB786" s="58"/>
      <c r="AC786" s="59"/>
      <c r="AD786" s="58"/>
      <c r="AE786" s="58"/>
      <c r="AF786" s="55"/>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row>
    <row r="787" spans="1:75"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1"/>
      <c r="AA787" s="52"/>
      <c r="AB787" s="58"/>
      <c r="AC787" s="59"/>
      <c r="AD787" s="58"/>
      <c r="AE787" s="58"/>
      <c r="AF787" s="55"/>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row>
    <row r="788" spans="1:75"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1"/>
      <c r="AA788" s="52"/>
      <c r="AB788" s="58"/>
      <c r="AC788" s="59"/>
      <c r="AD788" s="58"/>
      <c r="AE788" s="58"/>
      <c r="AF788" s="55"/>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row>
    <row r="789" spans="1:75"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1"/>
      <c r="AA789" s="52"/>
      <c r="AB789" s="58"/>
      <c r="AC789" s="59"/>
      <c r="AD789" s="58"/>
      <c r="AE789" s="58"/>
      <c r="AF789" s="55"/>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row>
    <row r="790" spans="1:75"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1"/>
      <c r="AA790" s="52"/>
      <c r="AB790" s="58"/>
      <c r="AC790" s="59"/>
      <c r="AD790" s="58"/>
      <c r="AE790" s="58"/>
      <c r="AF790" s="55"/>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row>
    <row r="791" spans="1:75"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1"/>
      <c r="AA791" s="52"/>
      <c r="AB791" s="58"/>
      <c r="AC791" s="59"/>
      <c r="AD791" s="58"/>
      <c r="AE791" s="58"/>
      <c r="AF791" s="55"/>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row>
    <row r="792" spans="1:75"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1"/>
      <c r="AA792" s="52"/>
      <c r="AB792" s="58"/>
      <c r="AC792" s="59"/>
      <c r="AD792" s="58"/>
      <c r="AE792" s="58"/>
      <c r="AF792" s="55"/>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row>
    <row r="793" spans="1:75"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1"/>
      <c r="AA793" s="52"/>
      <c r="AB793" s="58"/>
      <c r="AC793" s="59"/>
      <c r="AD793" s="58"/>
      <c r="AE793" s="58"/>
      <c r="AF793" s="55"/>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row>
    <row r="794" spans="1:75"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1"/>
      <c r="AA794" s="52"/>
      <c r="AB794" s="58"/>
      <c r="AC794" s="59"/>
      <c r="AD794" s="58"/>
      <c r="AE794" s="58"/>
      <c r="AF794" s="55"/>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row>
    <row r="795" spans="1:7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1"/>
      <c r="AA795" s="52"/>
      <c r="AB795" s="58"/>
      <c r="AC795" s="59"/>
      <c r="AD795" s="58"/>
      <c r="AE795" s="58"/>
      <c r="AF795" s="55"/>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row>
    <row r="796" spans="1:75"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1"/>
      <c r="AA796" s="52"/>
      <c r="AB796" s="58"/>
      <c r="AC796" s="59"/>
      <c r="AD796" s="58"/>
      <c r="AE796" s="58"/>
      <c r="AF796" s="55"/>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row>
    <row r="797" spans="1:75"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1"/>
      <c r="AA797" s="52"/>
      <c r="AB797" s="58"/>
      <c r="AC797" s="59"/>
      <c r="AD797" s="58"/>
      <c r="AE797" s="58"/>
      <c r="AF797" s="55"/>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row>
    <row r="798" spans="1:75"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1"/>
      <c r="AA798" s="52"/>
      <c r="AB798" s="58"/>
      <c r="AC798" s="59"/>
      <c r="AD798" s="58"/>
      <c r="AE798" s="58"/>
      <c r="AF798" s="55"/>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row>
    <row r="799" spans="1:75"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1"/>
      <c r="AA799" s="52"/>
      <c r="AB799" s="58"/>
      <c r="AC799" s="59"/>
      <c r="AD799" s="58"/>
      <c r="AE799" s="58"/>
      <c r="AF799" s="55"/>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row>
    <row r="800" spans="1:75"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1"/>
      <c r="AA800" s="52"/>
      <c r="AB800" s="58"/>
      <c r="AC800" s="59"/>
      <c r="AD800" s="58"/>
      <c r="AE800" s="58"/>
      <c r="AF800" s="55"/>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row>
    <row r="801" spans="1:75"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1"/>
      <c r="AA801" s="52"/>
      <c r="AB801" s="58"/>
      <c r="AC801" s="59"/>
      <c r="AD801" s="58"/>
      <c r="AE801" s="58"/>
      <c r="AF801" s="55"/>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row>
    <row r="802" spans="1:75"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1"/>
      <c r="AA802" s="52"/>
      <c r="AB802" s="58"/>
      <c r="AC802" s="59"/>
      <c r="AD802" s="58"/>
      <c r="AE802" s="58"/>
      <c r="AF802" s="55"/>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row>
    <row r="803" spans="1:75"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1"/>
      <c r="AA803" s="52"/>
      <c r="AB803" s="58"/>
      <c r="AC803" s="59"/>
      <c r="AD803" s="58"/>
      <c r="AE803" s="58"/>
      <c r="AF803" s="55"/>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row>
    <row r="804" spans="1:75"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1"/>
      <c r="AA804" s="52"/>
      <c r="AB804" s="58"/>
      <c r="AC804" s="59"/>
      <c r="AD804" s="58"/>
      <c r="AE804" s="58"/>
      <c r="AF804" s="55"/>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row>
    <row r="805" spans="1:7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1"/>
      <c r="AA805" s="52"/>
      <c r="AB805" s="58"/>
      <c r="AC805" s="59"/>
      <c r="AD805" s="58"/>
      <c r="AE805" s="58"/>
      <c r="AF805" s="55"/>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row>
    <row r="806" spans="1:75"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1"/>
      <c r="AA806" s="52"/>
      <c r="AB806" s="58"/>
      <c r="AC806" s="59"/>
      <c r="AD806" s="58"/>
      <c r="AE806" s="58"/>
      <c r="AF806" s="55"/>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row>
    <row r="807" spans="1:75"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1"/>
      <c r="AA807" s="52"/>
      <c r="AB807" s="58"/>
      <c r="AC807" s="59"/>
      <c r="AD807" s="58"/>
      <c r="AE807" s="58"/>
      <c r="AF807" s="55"/>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row>
    <row r="808" spans="1:75"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1"/>
      <c r="AA808" s="52"/>
      <c r="AB808" s="58"/>
      <c r="AC808" s="59"/>
      <c r="AD808" s="58"/>
      <c r="AE808" s="58"/>
      <c r="AF808" s="55"/>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row>
    <row r="809" spans="1:75"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1"/>
      <c r="AA809" s="52"/>
      <c r="AB809" s="58"/>
      <c r="AC809" s="59"/>
      <c r="AD809" s="58"/>
      <c r="AE809" s="58"/>
      <c r="AF809" s="55"/>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row>
    <row r="810" spans="1:75"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1"/>
      <c r="AA810" s="52"/>
      <c r="AB810" s="58"/>
      <c r="AC810" s="59"/>
      <c r="AD810" s="58"/>
      <c r="AE810" s="58"/>
      <c r="AF810" s="55"/>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row>
    <row r="811" spans="1:75"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1"/>
      <c r="AA811" s="52"/>
      <c r="AB811" s="58"/>
      <c r="AC811" s="59"/>
      <c r="AD811" s="58"/>
      <c r="AE811" s="58"/>
      <c r="AF811" s="55"/>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row>
    <row r="812" spans="1:75"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1"/>
      <c r="AA812" s="52"/>
      <c r="AB812" s="58"/>
      <c r="AC812" s="59"/>
      <c r="AD812" s="58"/>
      <c r="AE812" s="58"/>
      <c r="AF812" s="55"/>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row>
    <row r="813" spans="1:75"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1"/>
      <c r="AA813" s="52"/>
      <c r="AB813" s="58"/>
      <c r="AC813" s="59"/>
      <c r="AD813" s="58"/>
      <c r="AE813" s="58"/>
      <c r="AF813" s="55"/>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row>
    <row r="814" spans="1:75"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1"/>
      <c r="AA814" s="52"/>
      <c r="AB814" s="58"/>
      <c r="AC814" s="59"/>
      <c r="AD814" s="58"/>
      <c r="AE814" s="58"/>
      <c r="AF814" s="55"/>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row>
    <row r="815" spans="1:7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1"/>
      <c r="AA815" s="52"/>
      <c r="AB815" s="58"/>
      <c r="AC815" s="59"/>
      <c r="AD815" s="58"/>
      <c r="AE815" s="58"/>
      <c r="AF815" s="55"/>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row>
    <row r="816" spans="1:75"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1"/>
      <c r="AA816" s="52"/>
      <c r="AB816" s="58"/>
      <c r="AC816" s="59"/>
      <c r="AD816" s="58"/>
      <c r="AE816" s="58"/>
      <c r="AF816" s="55"/>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row>
    <row r="817" spans="1:75"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1"/>
      <c r="AA817" s="52"/>
      <c r="AB817" s="58"/>
      <c r="AC817" s="59"/>
      <c r="AD817" s="58"/>
      <c r="AE817" s="58"/>
      <c r="AF817" s="55"/>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row>
    <row r="818" spans="1:75"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1"/>
      <c r="AA818" s="52"/>
      <c r="AB818" s="58"/>
      <c r="AC818" s="59"/>
      <c r="AD818" s="58"/>
      <c r="AE818" s="58"/>
      <c r="AF818" s="55"/>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row>
    <row r="819" spans="1:75"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1"/>
      <c r="AA819" s="52"/>
      <c r="AB819" s="58"/>
      <c r="AC819" s="59"/>
      <c r="AD819" s="58"/>
      <c r="AE819" s="58"/>
      <c r="AF819" s="55"/>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row>
    <row r="820" spans="1:75"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1"/>
      <c r="AA820" s="52"/>
      <c r="AB820" s="58"/>
      <c r="AC820" s="59"/>
      <c r="AD820" s="58"/>
      <c r="AE820" s="58"/>
      <c r="AF820" s="55"/>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row>
    <row r="821" spans="1:75"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1"/>
      <c r="AA821" s="52"/>
      <c r="AB821" s="58"/>
      <c r="AC821" s="59"/>
      <c r="AD821" s="58"/>
      <c r="AE821" s="58"/>
      <c r="AF821" s="55"/>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row>
    <row r="822" spans="1:75"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1"/>
      <c r="AA822" s="52"/>
      <c r="AB822" s="58"/>
      <c r="AC822" s="59"/>
      <c r="AD822" s="58"/>
      <c r="AE822" s="58"/>
      <c r="AF822" s="55"/>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row>
    <row r="823" spans="1:75"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1"/>
      <c r="AA823" s="52"/>
      <c r="AB823" s="58"/>
      <c r="AC823" s="59"/>
      <c r="AD823" s="58"/>
      <c r="AE823" s="58"/>
      <c r="AF823" s="55"/>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row>
    <row r="824" spans="1:75"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1"/>
      <c r="AA824" s="52"/>
      <c r="AB824" s="58"/>
      <c r="AC824" s="59"/>
      <c r="AD824" s="58"/>
      <c r="AE824" s="58"/>
      <c r="AF824" s="55"/>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row>
    <row r="825" spans="1:7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1"/>
      <c r="AA825" s="52"/>
      <c r="AB825" s="58"/>
      <c r="AC825" s="59"/>
      <c r="AD825" s="58"/>
      <c r="AE825" s="58"/>
      <c r="AF825" s="55"/>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row>
    <row r="826" spans="1:75"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1"/>
      <c r="AA826" s="52"/>
      <c r="AB826" s="58"/>
      <c r="AC826" s="59"/>
      <c r="AD826" s="58"/>
      <c r="AE826" s="58"/>
      <c r="AF826" s="55"/>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row>
    <row r="827" spans="1:75"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1"/>
      <c r="AA827" s="52"/>
      <c r="AB827" s="58"/>
      <c r="AC827" s="59"/>
      <c r="AD827" s="58"/>
      <c r="AE827" s="58"/>
      <c r="AF827" s="55"/>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row>
    <row r="828" spans="1:75"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1"/>
      <c r="AA828" s="52"/>
      <c r="AB828" s="58"/>
      <c r="AC828" s="59"/>
      <c r="AD828" s="58"/>
      <c r="AE828" s="58"/>
      <c r="AF828" s="55"/>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row>
    <row r="829" spans="1:75"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1"/>
      <c r="AA829" s="52"/>
      <c r="AB829" s="58"/>
      <c r="AC829" s="59"/>
      <c r="AD829" s="58"/>
      <c r="AE829" s="58"/>
      <c r="AF829" s="55"/>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row>
    <row r="830" spans="1:75"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1"/>
      <c r="AA830" s="52"/>
      <c r="AB830" s="58"/>
      <c r="AC830" s="59"/>
      <c r="AD830" s="58"/>
      <c r="AE830" s="58"/>
      <c r="AF830" s="55"/>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row>
    <row r="831" spans="1:75"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1"/>
      <c r="AA831" s="52"/>
      <c r="AB831" s="58"/>
      <c r="AC831" s="59"/>
      <c r="AD831" s="58"/>
      <c r="AE831" s="58"/>
      <c r="AF831" s="55"/>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row>
    <row r="832" spans="1:75"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1"/>
      <c r="AA832" s="52"/>
      <c r="AB832" s="58"/>
      <c r="AC832" s="59"/>
      <c r="AD832" s="58"/>
      <c r="AE832" s="58"/>
      <c r="AF832" s="55"/>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row>
    <row r="833" spans="1:75"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1"/>
      <c r="AA833" s="52"/>
      <c r="AB833" s="58"/>
      <c r="AC833" s="59"/>
      <c r="AD833" s="58"/>
      <c r="AE833" s="58"/>
      <c r="AF833" s="55"/>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row>
    <row r="834" spans="1:75"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1"/>
      <c r="AA834" s="52"/>
      <c r="AB834" s="58"/>
      <c r="AC834" s="59"/>
      <c r="AD834" s="58"/>
      <c r="AE834" s="58"/>
      <c r="AF834" s="55"/>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row>
    <row r="835" spans="1:7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1"/>
      <c r="AA835" s="52"/>
      <c r="AB835" s="58"/>
      <c r="AC835" s="59"/>
      <c r="AD835" s="58"/>
      <c r="AE835" s="58"/>
      <c r="AF835" s="55"/>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row>
    <row r="836" spans="1:75"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1"/>
      <c r="AA836" s="52"/>
      <c r="AB836" s="58"/>
      <c r="AC836" s="59"/>
      <c r="AD836" s="58"/>
      <c r="AE836" s="58"/>
      <c r="AF836" s="55"/>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row>
    <row r="837" spans="1:75"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1"/>
      <c r="AA837" s="52"/>
      <c r="AB837" s="58"/>
      <c r="AC837" s="59"/>
      <c r="AD837" s="58"/>
      <c r="AE837" s="58"/>
      <c r="AF837" s="55"/>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row>
    <row r="838" spans="1:75"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1"/>
      <c r="AA838" s="52"/>
      <c r="AB838" s="58"/>
      <c r="AC838" s="59"/>
      <c r="AD838" s="58"/>
      <c r="AE838" s="58"/>
      <c r="AF838" s="55"/>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row>
    <row r="839" spans="1:75"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1"/>
      <c r="AA839" s="52"/>
      <c r="AB839" s="58"/>
      <c r="AC839" s="59"/>
      <c r="AD839" s="58"/>
      <c r="AE839" s="58"/>
      <c r="AF839" s="55"/>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row>
    <row r="840" spans="1:75"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1"/>
      <c r="AA840" s="52"/>
      <c r="AB840" s="58"/>
      <c r="AC840" s="59"/>
      <c r="AD840" s="58"/>
      <c r="AE840" s="58"/>
      <c r="AF840" s="55"/>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row>
    <row r="841" spans="1:75"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1"/>
      <c r="AA841" s="52"/>
      <c r="AB841" s="58"/>
      <c r="AC841" s="59"/>
      <c r="AD841" s="58"/>
      <c r="AE841" s="58"/>
      <c r="AF841" s="55"/>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row>
    <row r="842" spans="1:75"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1"/>
      <c r="AA842" s="52"/>
      <c r="AB842" s="58"/>
      <c r="AC842" s="59"/>
      <c r="AD842" s="58"/>
      <c r="AE842" s="58"/>
      <c r="AF842" s="55"/>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row>
    <row r="843" spans="1:75"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1"/>
      <c r="AA843" s="52"/>
      <c r="AB843" s="58"/>
      <c r="AC843" s="59"/>
      <c r="AD843" s="58"/>
      <c r="AE843" s="58"/>
      <c r="AF843" s="55"/>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row>
    <row r="844" spans="1:75"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1"/>
      <c r="AA844" s="52"/>
      <c r="AB844" s="58"/>
      <c r="AC844" s="59"/>
      <c r="AD844" s="58"/>
      <c r="AE844" s="58"/>
      <c r="AF844" s="55"/>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row>
    <row r="845" spans="1:7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1"/>
      <c r="AA845" s="52"/>
      <c r="AB845" s="58"/>
      <c r="AC845" s="59"/>
      <c r="AD845" s="58"/>
      <c r="AE845" s="58"/>
      <c r="AF845" s="55"/>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row>
    <row r="846" spans="1:75"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1"/>
      <c r="AA846" s="52"/>
      <c r="AB846" s="58"/>
      <c r="AC846" s="59"/>
      <c r="AD846" s="58"/>
      <c r="AE846" s="58"/>
      <c r="AF846" s="55"/>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row>
    <row r="847" spans="1:75"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1"/>
      <c r="AA847" s="52"/>
      <c r="AB847" s="58"/>
      <c r="AC847" s="59"/>
      <c r="AD847" s="58"/>
      <c r="AE847" s="58"/>
      <c r="AF847" s="55"/>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row>
    <row r="848" spans="1:75"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1"/>
      <c r="AA848" s="52"/>
      <c r="AB848" s="58"/>
      <c r="AC848" s="59"/>
      <c r="AD848" s="58"/>
      <c r="AE848" s="58"/>
      <c r="AF848" s="55"/>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row>
    <row r="849" spans="1:75"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1"/>
      <c r="AA849" s="52"/>
      <c r="AB849" s="58"/>
      <c r="AC849" s="59"/>
      <c r="AD849" s="58"/>
      <c r="AE849" s="58"/>
      <c r="AF849" s="55"/>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row>
    <row r="850" spans="1:75"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1"/>
      <c r="AA850" s="52"/>
      <c r="AB850" s="58"/>
      <c r="AC850" s="59"/>
      <c r="AD850" s="58"/>
      <c r="AE850" s="58"/>
      <c r="AF850" s="55"/>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row>
    <row r="851" spans="1:75"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1"/>
      <c r="AA851" s="52"/>
      <c r="AB851" s="58"/>
      <c r="AC851" s="59"/>
      <c r="AD851" s="58"/>
      <c r="AE851" s="58"/>
      <c r="AF851" s="55"/>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row>
    <row r="852" spans="1:75"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1"/>
      <c r="AA852" s="52"/>
      <c r="AB852" s="58"/>
      <c r="AC852" s="59"/>
      <c r="AD852" s="58"/>
      <c r="AE852" s="58"/>
      <c r="AF852" s="55"/>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row>
    <row r="853" spans="1:75"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1"/>
      <c r="AA853" s="52"/>
      <c r="AB853" s="58"/>
      <c r="AC853" s="59"/>
      <c r="AD853" s="58"/>
      <c r="AE853" s="58"/>
      <c r="AF853" s="55"/>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row>
    <row r="854" spans="1:75"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1"/>
      <c r="AA854" s="52"/>
      <c r="AB854" s="58"/>
      <c r="AC854" s="59"/>
      <c r="AD854" s="58"/>
      <c r="AE854" s="58"/>
      <c r="AF854" s="55"/>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row>
    <row r="855" spans="1:7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1"/>
      <c r="AA855" s="52"/>
      <c r="AB855" s="58"/>
      <c r="AC855" s="59"/>
      <c r="AD855" s="58"/>
      <c r="AE855" s="58"/>
      <c r="AF855" s="55"/>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row>
    <row r="856" spans="1:75"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1"/>
      <c r="AA856" s="52"/>
      <c r="AB856" s="58"/>
      <c r="AC856" s="59"/>
      <c r="AD856" s="58"/>
      <c r="AE856" s="58"/>
      <c r="AF856" s="55"/>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row>
    <row r="857" spans="1:75"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1"/>
      <c r="AA857" s="52"/>
      <c r="AB857" s="58"/>
      <c r="AC857" s="59"/>
      <c r="AD857" s="58"/>
      <c r="AE857" s="58"/>
      <c r="AF857" s="55"/>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row>
    <row r="858" spans="1:75"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1"/>
      <c r="AA858" s="52"/>
      <c r="AB858" s="58"/>
      <c r="AC858" s="59"/>
      <c r="AD858" s="58"/>
      <c r="AE858" s="58"/>
      <c r="AF858" s="55"/>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row>
    <row r="859" spans="1:75"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1"/>
      <c r="AA859" s="52"/>
      <c r="AB859" s="58"/>
      <c r="AC859" s="59"/>
      <c r="AD859" s="58"/>
      <c r="AE859" s="58"/>
      <c r="AF859" s="55"/>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row>
    <row r="860" spans="1:75"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1"/>
      <c r="AA860" s="52"/>
      <c r="AB860" s="58"/>
      <c r="AC860" s="59"/>
      <c r="AD860" s="58"/>
      <c r="AE860" s="58"/>
      <c r="AF860" s="55"/>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row>
    <row r="861" spans="1:75"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1"/>
      <c r="AA861" s="52"/>
      <c r="AB861" s="58"/>
      <c r="AC861" s="59"/>
      <c r="AD861" s="58"/>
      <c r="AE861" s="58"/>
      <c r="AF861" s="55"/>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row>
    <row r="862" spans="1:75"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1"/>
      <c r="AA862" s="52"/>
      <c r="AB862" s="58"/>
      <c r="AC862" s="59"/>
      <c r="AD862" s="58"/>
      <c r="AE862" s="58"/>
      <c r="AF862" s="55"/>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row>
    <row r="863" spans="1:75"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1"/>
      <c r="AA863" s="52"/>
      <c r="AB863" s="58"/>
      <c r="AC863" s="59"/>
      <c r="AD863" s="58"/>
      <c r="AE863" s="58"/>
      <c r="AF863" s="55"/>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row>
    <row r="864" spans="1:75"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1"/>
      <c r="AA864" s="52"/>
      <c r="AB864" s="58"/>
      <c r="AC864" s="59"/>
      <c r="AD864" s="58"/>
      <c r="AE864" s="58"/>
      <c r="AF864" s="55"/>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row>
    <row r="865" spans="1:7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1"/>
      <c r="AA865" s="52"/>
      <c r="AB865" s="58"/>
      <c r="AC865" s="59"/>
      <c r="AD865" s="58"/>
      <c r="AE865" s="58"/>
      <c r="AF865" s="55"/>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row>
    <row r="866" spans="1:75"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1"/>
      <c r="AA866" s="52"/>
      <c r="AB866" s="58"/>
      <c r="AC866" s="59"/>
      <c r="AD866" s="58"/>
      <c r="AE866" s="58"/>
      <c r="AF866" s="55"/>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row>
    <row r="867" spans="1:75"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1"/>
      <c r="AA867" s="52"/>
      <c r="AB867" s="58"/>
      <c r="AC867" s="59"/>
      <c r="AD867" s="58"/>
      <c r="AE867" s="58"/>
      <c r="AF867" s="55"/>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row>
    <row r="868" spans="1:75"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1"/>
      <c r="AA868" s="52"/>
      <c r="AB868" s="58"/>
      <c r="AC868" s="59"/>
      <c r="AD868" s="58"/>
      <c r="AE868" s="58"/>
      <c r="AF868" s="55"/>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row>
    <row r="869" spans="1:75"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1"/>
      <c r="AA869" s="52"/>
      <c r="AB869" s="58"/>
      <c r="AC869" s="59"/>
      <c r="AD869" s="58"/>
      <c r="AE869" s="58"/>
      <c r="AF869" s="55"/>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row>
    <row r="870" spans="1:75"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1"/>
      <c r="AA870" s="52"/>
      <c r="AB870" s="58"/>
      <c r="AC870" s="59"/>
      <c r="AD870" s="58"/>
      <c r="AE870" s="58"/>
      <c r="AF870" s="55"/>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row>
    <row r="871" spans="1:75"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1"/>
      <c r="AA871" s="52"/>
      <c r="AB871" s="58"/>
      <c r="AC871" s="59"/>
      <c r="AD871" s="58"/>
      <c r="AE871" s="58"/>
      <c r="AF871" s="55"/>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row>
    <row r="872" spans="1:75"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1"/>
      <c r="AA872" s="52"/>
      <c r="AB872" s="58"/>
      <c r="AC872" s="59"/>
      <c r="AD872" s="58"/>
      <c r="AE872" s="58"/>
      <c r="AF872" s="55"/>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row>
    <row r="873" spans="1:75"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1"/>
      <c r="AA873" s="52"/>
      <c r="AB873" s="58"/>
      <c r="AC873" s="59"/>
      <c r="AD873" s="58"/>
      <c r="AE873" s="58"/>
      <c r="AF873" s="55"/>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row>
    <row r="874" spans="1:75"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1"/>
      <c r="AA874" s="52"/>
      <c r="AB874" s="58"/>
      <c r="AC874" s="59"/>
      <c r="AD874" s="58"/>
      <c r="AE874" s="58"/>
      <c r="AF874" s="55"/>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row>
    <row r="875" spans="1: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1"/>
      <c r="AA875" s="52"/>
      <c r="AB875" s="58"/>
      <c r="AC875" s="59"/>
      <c r="AD875" s="58"/>
      <c r="AE875" s="58"/>
      <c r="AF875" s="55"/>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row>
    <row r="876" spans="1:75"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1"/>
      <c r="AA876" s="52"/>
      <c r="AB876" s="58"/>
      <c r="AC876" s="59"/>
      <c r="AD876" s="58"/>
      <c r="AE876" s="58"/>
      <c r="AF876" s="55"/>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row>
    <row r="877" spans="1:75"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1"/>
      <c r="AA877" s="52"/>
      <c r="AB877" s="58"/>
      <c r="AC877" s="59"/>
      <c r="AD877" s="58"/>
      <c r="AE877" s="58"/>
      <c r="AF877" s="55"/>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row>
    <row r="878" spans="1:75"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1"/>
      <c r="AA878" s="52"/>
      <c r="AB878" s="58"/>
      <c r="AC878" s="59"/>
      <c r="AD878" s="58"/>
      <c r="AE878" s="58"/>
      <c r="AF878" s="55"/>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row>
    <row r="879" spans="1:75"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1"/>
      <c r="AA879" s="52"/>
      <c r="AB879" s="58"/>
      <c r="AC879" s="59"/>
      <c r="AD879" s="58"/>
      <c r="AE879" s="58"/>
      <c r="AF879" s="55"/>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row>
    <row r="880" spans="1:75"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1"/>
      <c r="AA880" s="52"/>
      <c r="AB880" s="58"/>
      <c r="AC880" s="59"/>
      <c r="AD880" s="58"/>
      <c r="AE880" s="58"/>
      <c r="AF880" s="55"/>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row>
    <row r="881" spans="1:75"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1"/>
      <c r="AA881" s="52"/>
      <c r="AB881" s="58"/>
      <c r="AC881" s="59"/>
      <c r="AD881" s="58"/>
      <c r="AE881" s="58"/>
      <c r="AF881" s="55"/>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row>
    <row r="882" spans="1:75"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1"/>
      <c r="AA882" s="52"/>
      <c r="AB882" s="58"/>
      <c r="AC882" s="59"/>
      <c r="AD882" s="58"/>
      <c r="AE882" s="58"/>
      <c r="AF882" s="55"/>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row>
    <row r="883" spans="1:75"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1"/>
      <c r="AA883" s="52"/>
      <c r="AB883" s="58"/>
      <c r="AC883" s="59"/>
      <c r="AD883" s="58"/>
      <c r="AE883" s="58"/>
      <c r="AF883" s="55"/>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row>
    <row r="884" spans="1:75"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1"/>
      <c r="AA884" s="52"/>
      <c r="AB884" s="58"/>
      <c r="AC884" s="59"/>
      <c r="AD884" s="58"/>
      <c r="AE884" s="58"/>
      <c r="AF884" s="55"/>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row>
    <row r="885" spans="1:7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1"/>
      <c r="AA885" s="52"/>
      <c r="AB885" s="58"/>
      <c r="AC885" s="59"/>
      <c r="AD885" s="58"/>
      <c r="AE885" s="58"/>
      <c r="AF885" s="55"/>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row>
    <row r="886" spans="1:75"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1"/>
      <c r="AA886" s="52"/>
      <c r="AB886" s="58"/>
      <c r="AC886" s="59"/>
      <c r="AD886" s="58"/>
      <c r="AE886" s="58"/>
      <c r="AF886" s="55"/>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row>
    <row r="887" spans="1:75"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1"/>
      <c r="AA887" s="52"/>
      <c r="AB887" s="58"/>
      <c r="AC887" s="59"/>
      <c r="AD887" s="58"/>
      <c r="AE887" s="58"/>
      <c r="AF887" s="55"/>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row>
    <row r="888" spans="1:75"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1"/>
      <c r="AA888" s="52"/>
      <c r="AB888" s="58"/>
      <c r="AC888" s="59"/>
      <c r="AD888" s="58"/>
      <c r="AE888" s="58"/>
      <c r="AF888" s="55"/>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row>
    <row r="889" spans="1:75"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1"/>
      <c r="AA889" s="52"/>
      <c r="AB889" s="58"/>
      <c r="AC889" s="59"/>
      <c r="AD889" s="58"/>
      <c r="AE889" s="58"/>
      <c r="AF889" s="55"/>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row>
    <row r="890" spans="1:75"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1"/>
      <c r="AA890" s="52"/>
      <c r="AB890" s="58"/>
      <c r="AC890" s="59"/>
      <c r="AD890" s="58"/>
      <c r="AE890" s="58"/>
      <c r="AF890" s="55"/>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row>
    <row r="891" spans="1:75"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1"/>
      <c r="AA891" s="52"/>
      <c r="AB891" s="58"/>
      <c r="AC891" s="59"/>
      <c r="AD891" s="58"/>
      <c r="AE891" s="58"/>
      <c r="AF891" s="55"/>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row>
    <row r="892" spans="1:75"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1"/>
      <c r="AA892" s="52"/>
      <c r="AB892" s="58"/>
      <c r="AC892" s="59"/>
      <c r="AD892" s="58"/>
      <c r="AE892" s="58"/>
      <c r="AF892" s="55"/>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row>
    <row r="893" spans="1:75"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1"/>
      <c r="AA893" s="52"/>
      <c r="AB893" s="58"/>
      <c r="AC893" s="59"/>
      <c r="AD893" s="58"/>
      <c r="AE893" s="58"/>
      <c r="AF893" s="55"/>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row>
    <row r="894" spans="1:75"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1"/>
      <c r="AA894" s="52"/>
      <c r="AB894" s="58"/>
      <c r="AC894" s="59"/>
      <c r="AD894" s="58"/>
      <c r="AE894" s="58"/>
      <c r="AF894" s="55"/>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row>
    <row r="895" spans="1:7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1"/>
      <c r="AA895" s="52"/>
      <c r="AB895" s="58"/>
      <c r="AC895" s="59"/>
      <c r="AD895" s="58"/>
      <c r="AE895" s="58"/>
      <c r="AF895" s="55"/>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row>
    <row r="896" spans="1:75"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1"/>
      <c r="AA896" s="52"/>
      <c r="AB896" s="58"/>
      <c r="AC896" s="59"/>
      <c r="AD896" s="58"/>
      <c r="AE896" s="58"/>
      <c r="AF896" s="55"/>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row>
    <row r="897" spans="1:75"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1"/>
      <c r="AA897" s="52"/>
      <c r="AB897" s="58"/>
      <c r="AC897" s="59"/>
      <c r="AD897" s="58"/>
      <c r="AE897" s="58"/>
      <c r="AF897" s="55"/>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row>
    <row r="898" spans="1:75"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1"/>
      <c r="AA898" s="52"/>
      <c r="AB898" s="58"/>
      <c r="AC898" s="59"/>
      <c r="AD898" s="58"/>
      <c r="AE898" s="58"/>
      <c r="AF898" s="55"/>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row>
    <row r="899" spans="1:75"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1"/>
      <c r="AA899" s="52"/>
      <c r="AB899" s="58"/>
      <c r="AC899" s="59"/>
      <c r="AD899" s="58"/>
      <c r="AE899" s="58"/>
      <c r="AF899" s="55"/>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row>
    <row r="900" spans="1:75"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1"/>
      <c r="AA900" s="52"/>
      <c r="AB900" s="58"/>
      <c r="AC900" s="59"/>
      <c r="AD900" s="58"/>
      <c r="AE900" s="58"/>
      <c r="AF900" s="55"/>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row>
    <row r="901" spans="1:75"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1"/>
      <c r="AA901" s="52"/>
      <c r="AB901" s="58"/>
      <c r="AC901" s="59"/>
      <c r="AD901" s="58"/>
      <c r="AE901" s="58"/>
      <c r="AF901" s="55"/>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row>
    <row r="902" spans="1:75"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1"/>
      <c r="AA902" s="52"/>
      <c r="AB902" s="58"/>
      <c r="AC902" s="59"/>
      <c r="AD902" s="58"/>
      <c r="AE902" s="58"/>
      <c r="AF902" s="55"/>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row>
    <row r="903" spans="1:75"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1"/>
      <c r="AA903" s="52"/>
      <c r="AB903" s="58"/>
      <c r="AC903" s="59"/>
      <c r="AD903" s="58"/>
      <c r="AE903" s="58"/>
      <c r="AF903" s="55"/>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row>
    <row r="904" spans="1:75"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1"/>
      <c r="AA904" s="52"/>
      <c r="AB904" s="58"/>
      <c r="AC904" s="59"/>
      <c r="AD904" s="58"/>
      <c r="AE904" s="58"/>
      <c r="AF904" s="55"/>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row>
    <row r="905" spans="1:7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1"/>
      <c r="AA905" s="52"/>
      <c r="AB905" s="58"/>
      <c r="AC905" s="59"/>
      <c r="AD905" s="58"/>
      <c r="AE905" s="58"/>
      <c r="AF905" s="55"/>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row>
    <row r="906" spans="1:75"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1"/>
      <c r="AA906" s="52"/>
      <c r="AB906" s="58"/>
      <c r="AC906" s="59"/>
      <c r="AD906" s="58"/>
      <c r="AE906" s="58"/>
      <c r="AF906" s="55"/>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row>
    <row r="907" spans="1:75"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1"/>
      <c r="AA907" s="52"/>
      <c r="AB907" s="58"/>
      <c r="AC907" s="59"/>
      <c r="AD907" s="58"/>
      <c r="AE907" s="58"/>
      <c r="AF907" s="55"/>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row>
    <row r="908" spans="1:75"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1"/>
      <c r="AA908" s="52"/>
      <c r="AB908" s="58"/>
      <c r="AC908" s="59"/>
      <c r="AD908" s="58"/>
      <c r="AE908" s="58"/>
      <c r="AF908" s="55"/>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row>
    <row r="909" spans="1:75"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1"/>
      <c r="AA909" s="52"/>
      <c r="AB909" s="58"/>
      <c r="AC909" s="59"/>
      <c r="AD909" s="58"/>
      <c r="AE909" s="58"/>
      <c r="AF909" s="55"/>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row>
    <row r="910" spans="1:75"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1"/>
      <c r="AA910" s="52"/>
      <c r="AB910" s="58"/>
      <c r="AC910" s="59"/>
      <c r="AD910" s="58"/>
      <c r="AE910" s="58"/>
      <c r="AF910" s="55"/>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row>
    <row r="911" spans="1:75"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1"/>
      <c r="AA911" s="52"/>
      <c r="AB911" s="58"/>
      <c r="AC911" s="59"/>
      <c r="AD911" s="58"/>
      <c r="AE911" s="58"/>
      <c r="AF911" s="55"/>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row>
    <row r="912" spans="1:75"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1"/>
      <c r="AA912" s="52"/>
      <c r="AB912" s="58"/>
      <c r="AC912" s="59"/>
      <c r="AD912" s="58"/>
      <c r="AE912" s="58"/>
      <c r="AF912" s="55"/>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row>
    <row r="913" spans="1:75"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1"/>
      <c r="AA913" s="52"/>
      <c r="AB913" s="58"/>
      <c r="AC913" s="59"/>
      <c r="AD913" s="58"/>
      <c r="AE913" s="58"/>
      <c r="AF913" s="55"/>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row>
    <row r="914" spans="1:75"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1"/>
      <c r="AA914" s="52"/>
      <c r="AB914" s="58"/>
      <c r="AC914" s="59"/>
      <c r="AD914" s="58"/>
      <c r="AE914" s="58"/>
      <c r="AF914" s="55"/>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row>
    <row r="915" spans="1:7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1"/>
      <c r="AA915" s="52"/>
      <c r="AB915" s="58"/>
      <c r="AC915" s="59"/>
      <c r="AD915" s="58"/>
      <c r="AE915" s="58"/>
      <c r="AF915" s="55"/>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row>
    <row r="916" spans="1:75"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1"/>
      <c r="AA916" s="52"/>
      <c r="AB916" s="58"/>
      <c r="AC916" s="59"/>
      <c r="AD916" s="58"/>
      <c r="AE916" s="58"/>
      <c r="AF916" s="55"/>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row>
    <row r="917" spans="1:75"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1"/>
      <c r="AA917" s="52"/>
      <c r="AB917" s="58"/>
      <c r="AC917" s="59"/>
      <c r="AD917" s="58"/>
      <c r="AE917" s="58"/>
      <c r="AF917" s="55"/>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row>
    <row r="918" spans="1:75"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1"/>
      <c r="AA918" s="52"/>
      <c r="AB918" s="58"/>
      <c r="AC918" s="59"/>
      <c r="AD918" s="58"/>
      <c r="AE918" s="58"/>
      <c r="AF918" s="55"/>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row>
    <row r="919" spans="1:75"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1"/>
      <c r="AA919" s="52"/>
      <c r="AB919" s="58"/>
      <c r="AC919" s="59"/>
      <c r="AD919" s="58"/>
      <c r="AE919" s="58"/>
      <c r="AF919" s="55"/>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row>
    <row r="920" spans="1:75"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1"/>
      <c r="AA920" s="52"/>
      <c r="AB920" s="58"/>
      <c r="AC920" s="59"/>
      <c r="AD920" s="58"/>
      <c r="AE920" s="58"/>
      <c r="AF920" s="55"/>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row>
    <row r="921" spans="1:75"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1"/>
      <c r="AA921" s="52"/>
      <c r="AB921" s="58"/>
      <c r="AC921" s="59"/>
      <c r="AD921" s="58"/>
      <c r="AE921" s="58"/>
      <c r="AF921" s="55"/>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row>
    <row r="922" spans="1:75"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1"/>
      <c r="AA922" s="52"/>
      <c r="AB922" s="58"/>
      <c r="AC922" s="59"/>
      <c r="AD922" s="58"/>
      <c r="AE922" s="58"/>
      <c r="AF922" s="55"/>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row>
    <row r="923" spans="1:75"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1"/>
      <c r="AA923" s="52"/>
      <c r="AB923" s="58"/>
      <c r="AC923" s="59"/>
      <c r="AD923" s="58"/>
      <c r="AE923" s="58"/>
      <c r="AF923" s="55"/>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row>
    <row r="924" spans="1:75"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1"/>
      <c r="AA924" s="52"/>
      <c r="AB924" s="58"/>
      <c r="AC924" s="59"/>
      <c r="AD924" s="58"/>
      <c r="AE924" s="58"/>
      <c r="AF924" s="55"/>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row>
    <row r="925" spans="1:7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1"/>
      <c r="AA925" s="52"/>
      <c r="AB925" s="58"/>
      <c r="AC925" s="59"/>
      <c r="AD925" s="58"/>
      <c r="AE925" s="58"/>
      <c r="AF925" s="55"/>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row>
    <row r="926" spans="1:75"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1"/>
      <c r="AA926" s="52"/>
      <c r="AB926" s="58"/>
      <c r="AC926" s="59"/>
      <c r="AD926" s="58"/>
      <c r="AE926" s="58"/>
      <c r="AF926" s="55"/>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row>
    <row r="927" spans="1:75"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1"/>
      <c r="AA927" s="52"/>
      <c r="AB927" s="58"/>
      <c r="AC927" s="59"/>
      <c r="AD927" s="58"/>
      <c r="AE927" s="58"/>
      <c r="AF927" s="55"/>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row>
    <row r="928" spans="1:75"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1"/>
      <c r="AA928" s="52"/>
      <c r="AB928" s="58"/>
      <c r="AC928" s="59"/>
      <c r="AD928" s="58"/>
      <c r="AE928" s="58"/>
      <c r="AF928" s="55"/>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row>
    <row r="929" spans="1:75"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1"/>
      <c r="AA929" s="52"/>
      <c r="AB929" s="58"/>
      <c r="AC929" s="59"/>
      <c r="AD929" s="58"/>
      <c r="AE929" s="58"/>
      <c r="AF929" s="55"/>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row>
    <row r="930" spans="1:75"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1"/>
      <c r="AA930" s="52"/>
      <c r="AB930" s="58"/>
      <c r="AC930" s="59"/>
      <c r="AD930" s="58"/>
      <c r="AE930" s="58"/>
      <c r="AF930" s="55"/>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row>
    <row r="931" spans="1:75"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1"/>
      <c r="AA931" s="52"/>
      <c r="AB931" s="58"/>
      <c r="AC931" s="59"/>
      <c r="AD931" s="58"/>
      <c r="AE931" s="58"/>
      <c r="AF931" s="55"/>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row>
    <row r="932" spans="1:75"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1"/>
      <c r="AA932" s="52"/>
      <c r="AB932" s="58"/>
      <c r="AC932" s="59"/>
      <c r="AD932" s="58"/>
      <c r="AE932" s="58"/>
      <c r="AF932" s="55"/>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row>
    <row r="933" spans="1:75"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1"/>
      <c r="AA933" s="52"/>
      <c r="AB933" s="58"/>
      <c r="AC933" s="59"/>
      <c r="AD933" s="58"/>
      <c r="AE933" s="58"/>
      <c r="AF933" s="55"/>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row>
    <row r="934" spans="1:75"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1"/>
      <c r="AA934" s="52"/>
      <c r="AB934" s="58"/>
      <c r="AC934" s="59"/>
      <c r="AD934" s="58"/>
      <c r="AE934" s="58"/>
      <c r="AF934" s="55"/>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row>
    <row r="935" spans="1:7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1"/>
      <c r="AA935" s="52"/>
      <c r="AB935" s="58"/>
      <c r="AC935" s="59"/>
      <c r="AD935" s="58"/>
      <c r="AE935" s="58"/>
      <c r="AF935" s="55"/>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row>
    <row r="936" spans="1:75"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1"/>
      <c r="AA936" s="52"/>
      <c r="AB936" s="58"/>
      <c r="AC936" s="59"/>
      <c r="AD936" s="58"/>
      <c r="AE936" s="58"/>
      <c r="AF936" s="55"/>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row>
    <row r="937" spans="1:75"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1"/>
      <c r="AA937" s="52"/>
      <c r="AB937" s="58"/>
      <c r="AC937" s="59"/>
      <c r="AD937" s="58"/>
      <c r="AE937" s="58"/>
      <c r="AF937" s="55"/>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row>
    <row r="938" spans="1:75"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1"/>
      <c r="AA938" s="52"/>
      <c r="AB938" s="58"/>
      <c r="AC938" s="59"/>
      <c r="AD938" s="58"/>
      <c r="AE938" s="58"/>
      <c r="AF938" s="55"/>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row>
    <row r="939" spans="1:75"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1"/>
      <c r="AA939" s="52"/>
      <c r="AB939" s="58"/>
      <c r="AC939" s="59"/>
      <c r="AD939" s="58"/>
      <c r="AE939" s="58"/>
      <c r="AF939" s="55"/>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row>
    <row r="940" spans="1:75"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1"/>
      <c r="AA940" s="52"/>
      <c r="AB940" s="58"/>
      <c r="AC940" s="59"/>
      <c r="AD940" s="58"/>
      <c r="AE940" s="58"/>
      <c r="AF940" s="55"/>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row>
    <row r="941" spans="1:75"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1"/>
      <c r="AA941" s="52"/>
      <c r="AB941" s="58"/>
      <c r="AC941" s="59"/>
      <c r="AD941" s="58"/>
      <c r="AE941" s="58"/>
      <c r="AF941" s="55"/>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row>
    <row r="942" spans="1:75"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1"/>
      <c r="AA942" s="52"/>
      <c r="AB942" s="58"/>
      <c r="AC942" s="59"/>
      <c r="AD942" s="58"/>
      <c r="AE942" s="58"/>
      <c r="AF942" s="55"/>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row>
    <row r="943" spans="1:75"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1"/>
      <c r="AA943" s="52"/>
      <c r="AB943" s="58"/>
      <c r="AC943" s="59"/>
      <c r="AD943" s="58"/>
      <c r="AE943" s="58"/>
      <c r="AF943" s="55"/>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row>
    <row r="944" spans="1:75"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1"/>
      <c r="AA944" s="52"/>
      <c r="AB944" s="58"/>
      <c r="AC944" s="59"/>
      <c r="AD944" s="58"/>
      <c r="AE944" s="58"/>
      <c r="AF944" s="55"/>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row>
    <row r="945" spans="1:7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1"/>
      <c r="AA945" s="52"/>
      <c r="AB945" s="58"/>
      <c r="AC945" s="59"/>
      <c r="AD945" s="58"/>
      <c r="AE945" s="58"/>
      <c r="AF945" s="55"/>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row>
    <row r="946" spans="1:75"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1"/>
      <c r="AA946" s="52"/>
      <c r="AB946" s="58"/>
      <c r="AC946" s="59"/>
      <c r="AD946" s="58"/>
      <c r="AE946" s="58"/>
      <c r="AF946" s="55"/>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row>
    <row r="947" spans="1:75"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1"/>
      <c r="AA947" s="52"/>
      <c r="AB947" s="58"/>
      <c r="AC947" s="59"/>
      <c r="AD947" s="58"/>
      <c r="AE947" s="58"/>
      <c r="AF947" s="55"/>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row>
    <row r="948" spans="1:75"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1"/>
      <c r="AA948" s="52"/>
      <c r="AB948" s="58"/>
      <c r="AC948" s="59"/>
      <c r="AD948" s="58"/>
      <c r="AE948" s="58"/>
      <c r="AF948" s="55"/>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row>
    <row r="949" spans="1:75"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1"/>
      <c r="AA949" s="52"/>
      <c r="AB949" s="58"/>
      <c r="AC949" s="59"/>
      <c r="AD949" s="58"/>
      <c r="AE949" s="58"/>
      <c r="AF949" s="55"/>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row>
    <row r="950" spans="1:75"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1"/>
      <c r="AA950" s="52"/>
      <c r="AB950" s="58"/>
      <c r="AC950" s="59"/>
      <c r="AD950" s="58"/>
      <c r="AE950" s="58"/>
      <c r="AF950" s="55"/>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row>
    <row r="951" spans="1:75"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1"/>
      <c r="AA951" s="52"/>
      <c r="AB951" s="58"/>
      <c r="AC951" s="59"/>
      <c r="AD951" s="58"/>
      <c r="AE951" s="58"/>
      <c r="AF951" s="55"/>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row>
    <row r="952" spans="1:75"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1"/>
      <c r="AA952" s="52"/>
      <c r="AB952" s="58"/>
      <c r="AC952" s="59"/>
      <c r="AD952" s="58"/>
      <c r="AE952" s="58"/>
      <c r="AF952" s="55"/>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row>
    <row r="953" spans="1:75"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1"/>
      <c r="AA953" s="52"/>
      <c r="AB953" s="58"/>
      <c r="AC953" s="59"/>
      <c r="AD953" s="58"/>
      <c r="AE953" s="58"/>
      <c r="AF953" s="55"/>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row>
    <row r="954" spans="1:75"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1"/>
      <c r="AA954" s="52"/>
      <c r="AB954" s="58"/>
      <c r="AC954" s="59"/>
      <c r="AD954" s="58"/>
      <c r="AE954" s="58"/>
      <c r="AF954" s="55"/>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row>
    <row r="955" spans="1:7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1"/>
      <c r="AA955" s="52"/>
      <c r="AB955" s="58"/>
      <c r="AC955" s="59"/>
      <c r="AD955" s="58"/>
      <c r="AE955" s="58"/>
      <c r="AF955" s="55"/>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row>
    <row r="956" spans="1:75"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1"/>
      <c r="AA956" s="52"/>
      <c r="AB956" s="58"/>
      <c r="AC956" s="59"/>
      <c r="AD956" s="58"/>
      <c r="AE956" s="58"/>
      <c r="AF956" s="55"/>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row>
    <row r="957" spans="1:75"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1"/>
      <c r="AA957" s="52"/>
      <c r="AB957" s="58"/>
      <c r="AC957" s="59"/>
      <c r="AD957" s="58"/>
      <c r="AE957" s="58"/>
      <c r="AF957" s="55"/>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row>
    <row r="958" spans="1:75"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1"/>
      <c r="AA958" s="52"/>
      <c r="AB958" s="58"/>
      <c r="AC958" s="59"/>
      <c r="AD958" s="58"/>
      <c r="AE958" s="58"/>
      <c r="AF958" s="55"/>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row>
    <row r="959" spans="1:75"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1"/>
      <c r="AA959" s="52"/>
      <c r="AB959" s="58"/>
      <c r="AC959" s="59"/>
      <c r="AD959" s="58"/>
      <c r="AE959" s="58"/>
      <c r="AF959" s="55"/>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row>
    <row r="960" spans="1:75"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1"/>
      <c r="AA960" s="52"/>
      <c r="AB960" s="58"/>
      <c r="AC960" s="59"/>
      <c r="AD960" s="58"/>
      <c r="AE960" s="58"/>
      <c r="AF960" s="55"/>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row>
    <row r="961" spans="1:75"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1"/>
      <c r="AA961" s="52"/>
      <c r="AB961" s="58"/>
      <c r="AC961" s="59"/>
      <c r="AD961" s="58"/>
      <c r="AE961" s="58"/>
      <c r="AF961" s="55"/>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row>
    <row r="962" spans="1:75"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1"/>
      <c r="AA962" s="52"/>
      <c r="AB962" s="58"/>
      <c r="AC962" s="59"/>
      <c r="AD962" s="58"/>
      <c r="AE962" s="58"/>
      <c r="AF962" s="55"/>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row>
    <row r="963" spans="1:75"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1"/>
      <c r="AA963" s="52"/>
      <c r="AB963" s="58"/>
      <c r="AC963" s="59"/>
      <c r="AD963" s="58"/>
      <c r="AE963" s="58"/>
      <c r="AF963" s="55"/>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row>
    <row r="964" spans="1:75"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1"/>
      <c r="AA964" s="52"/>
      <c r="AB964" s="58"/>
      <c r="AC964" s="59"/>
      <c r="AD964" s="58"/>
      <c r="AE964" s="58"/>
      <c r="AF964" s="55"/>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row>
    <row r="965" spans="1:7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1"/>
      <c r="AA965" s="52"/>
      <c r="AB965" s="58"/>
      <c r="AC965" s="59"/>
      <c r="AD965" s="58"/>
      <c r="AE965" s="58"/>
      <c r="AF965" s="55"/>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row>
    <row r="966" spans="1:75"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1"/>
      <c r="AA966" s="52"/>
      <c r="AB966" s="58"/>
      <c r="AC966" s="59"/>
      <c r="AD966" s="58"/>
      <c r="AE966" s="58"/>
      <c r="AF966" s="55"/>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row>
    <row r="967" spans="1:75"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1"/>
      <c r="AA967" s="52"/>
      <c r="AB967" s="58"/>
      <c r="AC967" s="59"/>
      <c r="AD967" s="58"/>
      <c r="AE967" s="58"/>
      <c r="AF967" s="55"/>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row>
    <row r="968" spans="1:75"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1"/>
      <c r="AA968" s="52"/>
      <c r="AB968" s="58"/>
      <c r="AC968" s="59"/>
      <c r="AD968" s="58"/>
      <c r="AE968" s="58"/>
      <c r="AF968" s="55"/>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row>
    <row r="969" spans="1:75"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1"/>
      <c r="AA969" s="52"/>
      <c r="AB969" s="58"/>
      <c r="AC969" s="59"/>
      <c r="AD969" s="58"/>
      <c r="AE969" s="58"/>
      <c r="AF969" s="55"/>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row>
    <row r="970" spans="1:75"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1"/>
      <c r="AA970" s="52"/>
      <c r="AB970" s="58"/>
      <c r="AC970" s="59"/>
      <c r="AD970" s="58"/>
      <c r="AE970" s="58"/>
      <c r="AF970" s="55"/>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row>
    <row r="971" spans="1:75"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1"/>
      <c r="AA971" s="52"/>
      <c r="AB971" s="58"/>
      <c r="AC971" s="59"/>
      <c r="AD971" s="58"/>
      <c r="AE971" s="58"/>
      <c r="AF971" s="55"/>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4"/>
      <c r="BP971" s="4"/>
      <c r="BQ971" s="4"/>
      <c r="BR971" s="4"/>
      <c r="BS971" s="4"/>
      <c r="BT971" s="4"/>
      <c r="BU971" s="4"/>
      <c r="BV971" s="4"/>
      <c r="BW971" s="4"/>
    </row>
    <row r="972" spans="1:75"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1"/>
      <c r="AA972" s="52"/>
      <c r="AB972" s="58"/>
      <c r="AC972" s="59"/>
      <c r="AD972" s="58"/>
      <c r="AE972" s="58"/>
      <c r="AF972" s="55"/>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row>
    <row r="973" spans="1:75"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1"/>
      <c r="AA973" s="52"/>
      <c r="AB973" s="58"/>
      <c r="AC973" s="59"/>
      <c r="AD973" s="58"/>
      <c r="AE973" s="58"/>
      <c r="AF973" s="55"/>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4"/>
      <c r="BP973" s="4"/>
      <c r="BQ973" s="4"/>
      <c r="BR973" s="4"/>
      <c r="BS973" s="4"/>
      <c r="BT973" s="4"/>
      <c r="BU973" s="4"/>
      <c r="BV973" s="4"/>
      <c r="BW973" s="4"/>
    </row>
    <row r="974" spans="1:75"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1"/>
      <c r="AA974" s="52"/>
      <c r="AB974" s="58"/>
      <c r="AC974" s="59"/>
      <c r="AD974" s="58"/>
      <c r="AE974" s="58"/>
      <c r="AF974" s="55"/>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row>
    <row r="975" spans="1: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1"/>
      <c r="AA975" s="52"/>
      <c r="AB975" s="58"/>
      <c r="AC975" s="59"/>
      <c r="AD975" s="58"/>
      <c r="AE975" s="58"/>
      <c r="AF975" s="55"/>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row>
    <row r="976" spans="1:75"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1"/>
      <c r="AA976" s="52"/>
      <c r="AB976" s="58"/>
      <c r="AC976" s="59"/>
      <c r="AD976" s="58"/>
      <c r="AE976" s="58"/>
      <c r="AF976" s="55"/>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row>
    <row r="977" spans="1:75"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1"/>
      <c r="AA977" s="52"/>
      <c r="AB977" s="58"/>
      <c r="AC977" s="59"/>
      <c r="AD977" s="58"/>
      <c r="AE977" s="58"/>
      <c r="AF977" s="55"/>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c r="BU977" s="4"/>
      <c r="BV977" s="4"/>
      <c r="BW977" s="4"/>
    </row>
    <row r="978" spans="1:75"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1"/>
      <c r="AA978" s="52"/>
      <c r="AB978" s="58"/>
      <c r="AC978" s="59"/>
      <c r="AD978" s="58"/>
      <c r="AE978" s="58"/>
      <c r="AF978" s="55"/>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row>
    <row r="979" spans="1:75"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1"/>
      <c r="AA979" s="52"/>
      <c r="AB979" s="58"/>
      <c r="AC979" s="59"/>
      <c r="AD979" s="58"/>
      <c r="AE979" s="58"/>
      <c r="AF979" s="55"/>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row>
    <row r="980" spans="1:75"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1"/>
      <c r="AA980" s="52"/>
      <c r="AB980" s="58"/>
      <c r="AC980" s="59"/>
      <c r="AD980" s="58"/>
      <c r="AE980" s="58"/>
      <c r="AF980" s="55"/>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row>
    <row r="981" spans="1:75"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1"/>
      <c r="AA981" s="52"/>
      <c r="AB981" s="58"/>
      <c r="AC981" s="59"/>
      <c r="AD981" s="58"/>
      <c r="AE981" s="58"/>
      <c r="AF981" s="55"/>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row>
    <row r="982" spans="1:75"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1"/>
      <c r="AA982" s="52"/>
      <c r="AB982" s="58"/>
      <c r="AC982" s="59"/>
      <c r="AD982" s="58"/>
      <c r="AE982" s="58"/>
      <c r="AF982" s="55"/>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row>
    <row r="983" spans="1:75"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1"/>
      <c r="AA983" s="52"/>
      <c r="AB983" s="58"/>
      <c r="AC983" s="59"/>
      <c r="AD983" s="58"/>
      <c r="AE983" s="58"/>
      <c r="AF983" s="55"/>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c r="BU983" s="4"/>
      <c r="BV983" s="4"/>
      <c r="BW983" s="4"/>
    </row>
    <row r="984" spans="1:75"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1"/>
      <c r="AA984" s="52"/>
      <c r="AB984" s="58"/>
      <c r="AC984" s="59"/>
      <c r="AD984" s="58"/>
      <c r="AE984" s="58"/>
      <c r="AF984" s="55"/>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row>
    <row r="985" spans="1:7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1"/>
      <c r="AA985" s="52"/>
      <c r="AB985" s="58"/>
      <c r="AC985" s="59"/>
      <c r="AD985" s="58"/>
      <c r="AE985" s="58"/>
      <c r="AF985" s="55"/>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row>
    <row r="986" spans="1:75"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1"/>
      <c r="AA986" s="52"/>
      <c r="AB986" s="58"/>
      <c r="AC986" s="59"/>
      <c r="AD986" s="58"/>
      <c r="AE986" s="58"/>
      <c r="AF986" s="55"/>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row>
    <row r="987" spans="1:75"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1"/>
      <c r="AA987" s="52"/>
      <c r="AB987" s="58"/>
      <c r="AC987" s="59"/>
      <c r="AD987" s="58"/>
      <c r="AE987" s="58"/>
      <c r="AF987" s="55"/>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c r="BU987" s="4"/>
      <c r="BV987" s="4"/>
      <c r="BW987" s="4"/>
    </row>
    <row r="988" spans="1:75"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1"/>
      <c r="AA988" s="52"/>
      <c r="AB988" s="58"/>
      <c r="AC988" s="59"/>
      <c r="AD988" s="58"/>
      <c r="AE988" s="58"/>
      <c r="AF988" s="55"/>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row>
    <row r="989" spans="1:75"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1"/>
      <c r="AA989" s="52"/>
      <c r="AB989" s="58"/>
      <c r="AC989" s="59"/>
      <c r="AD989" s="58"/>
      <c r="AE989" s="58"/>
      <c r="AF989" s="55"/>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c r="BU989" s="4"/>
      <c r="BV989" s="4"/>
      <c r="BW989" s="4"/>
    </row>
    <row r="990" spans="1:75"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1"/>
      <c r="AA990" s="52"/>
      <c r="AB990" s="58"/>
      <c r="AC990" s="59"/>
      <c r="AD990" s="58"/>
      <c r="AE990" s="58"/>
      <c r="AF990" s="55"/>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row>
    <row r="991" spans="1:75"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1"/>
      <c r="AA991" s="52"/>
      <c r="AB991" s="58"/>
      <c r="AC991" s="59"/>
      <c r="AD991" s="58"/>
      <c r="AE991" s="58"/>
      <c r="AF991" s="55"/>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4"/>
      <c r="BP991" s="4"/>
      <c r="BQ991" s="4"/>
      <c r="BR991" s="4"/>
      <c r="BS991" s="4"/>
      <c r="BT991" s="4"/>
      <c r="BU991" s="4"/>
      <c r="BV991" s="4"/>
      <c r="BW991" s="4"/>
    </row>
    <row r="992" spans="1:75"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1"/>
      <c r="AA992" s="52"/>
      <c r="AB992" s="58"/>
      <c r="AC992" s="59"/>
      <c r="AD992" s="58"/>
      <c r="AE992" s="58"/>
      <c r="AF992" s="55"/>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4"/>
      <c r="BP992" s="4"/>
      <c r="BQ992" s="4"/>
      <c r="BR992" s="4"/>
      <c r="BS992" s="4"/>
      <c r="BT992" s="4"/>
      <c r="BU992" s="4"/>
      <c r="BV992" s="4"/>
      <c r="BW992" s="4"/>
    </row>
    <row r="993" spans="1:75"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1"/>
      <c r="AA993" s="52"/>
      <c r="AB993" s="58"/>
      <c r="AC993" s="59"/>
      <c r="AD993" s="58"/>
      <c r="AE993" s="58"/>
      <c r="AF993" s="55"/>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4"/>
      <c r="BP993" s="4"/>
      <c r="BQ993" s="4"/>
      <c r="BR993" s="4"/>
      <c r="BS993" s="4"/>
      <c r="BT993" s="4"/>
      <c r="BU993" s="4"/>
      <c r="BV993" s="4"/>
      <c r="BW993" s="4"/>
    </row>
    <row r="994" spans="1:75"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1"/>
      <c r="AA994" s="52"/>
      <c r="AB994" s="58"/>
      <c r="AC994" s="59"/>
      <c r="AD994" s="58"/>
      <c r="AE994" s="58"/>
      <c r="AF994" s="55"/>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4"/>
      <c r="BP994" s="4"/>
      <c r="BQ994" s="4"/>
      <c r="BR994" s="4"/>
      <c r="BS994" s="4"/>
      <c r="BT994" s="4"/>
      <c r="BU994" s="4"/>
      <c r="BV994" s="4"/>
      <c r="BW994" s="4"/>
    </row>
    <row r="995" spans="1:7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1"/>
      <c r="AA995" s="52"/>
      <c r="AB995" s="58"/>
      <c r="AC995" s="59"/>
      <c r="AD995" s="58"/>
      <c r="AE995" s="58"/>
      <c r="AF995" s="55"/>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4"/>
      <c r="BP995" s="4"/>
      <c r="BQ995" s="4"/>
      <c r="BR995" s="4"/>
      <c r="BS995" s="4"/>
      <c r="BT995" s="4"/>
      <c r="BU995" s="4"/>
      <c r="BV995" s="4"/>
      <c r="BW995" s="4"/>
    </row>
    <row r="996" spans="1:75"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1"/>
      <c r="AA996" s="52"/>
      <c r="AB996" s="58"/>
      <c r="AC996" s="59"/>
      <c r="AD996" s="58"/>
      <c r="AE996" s="58"/>
      <c r="AF996" s="55"/>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4"/>
      <c r="BP996" s="4"/>
      <c r="BQ996" s="4"/>
      <c r="BR996" s="4"/>
      <c r="BS996" s="4"/>
      <c r="BT996" s="4"/>
      <c r="BU996" s="4"/>
      <c r="BV996" s="4"/>
      <c r="BW996" s="4"/>
    </row>
    <row r="997" spans="1:75"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1"/>
      <c r="AA997" s="52"/>
      <c r="AB997" s="58"/>
      <c r="AC997" s="59"/>
      <c r="AD997" s="58"/>
      <c r="AE997" s="58"/>
      <c r="AF997" s="55"/>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4"/>
      <c r="BP997" s="4"/>
      <c r="BQ997" s="4"/>
      <c r="BR997" s="4"/>
      <c r="BS997" s="4"/>
      <c r="BT997" s="4"/>
      <c r="BU997" s="4"/>
      <c r="BV997" s="4"/>
      <c r="BW997" s="4"/>
    </row>
    <row r="998" spans="1:75"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1"/>
      <c r="AA998" s="52"/>
      <c r="AB998" s="58"/>
      <c r="AC998" s="59"/>
      <c r="AD998" s="58"/>
      <c r="AE998" s="58"/>
      <c r="AF998" s="55"/>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4"/>
      <c r="BP998" s="4"/>
      <c r="BQ998" s="4"/>
      <c r="BR998" s="4"/>
      <c r="BS998" s="4"/>
      <c r="BT998" s="4"/>
      <c r="BU998" s="4"/>
      <c r="BV998" s="4"/>
      <c r="BW998" s="4"/>
    </row>
    <row r="999" spans="1:75"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1"/>
      <c r="AA999" s="52"/>
      <c r="AB999" s="58"/>
      <c r="AC999" s="59"/>
      <c r="AD999" s="58"/>
      <c r="AE999" s="58"/>
      <c r="AF999" s="55"/>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4"/>
      <c r="BP999" s="4"/>
      <c r="BQ999" s="4"/>
      <c r="BR999" s="4"/>
      <c r="BS999" s="4"/>
      <c r="BT999" s="4"/>
      <c r="BU999" s="4"/>
      <c r="BV999" s="4"/>
      <c r="BW999" s="4"/>
    </row>
    <row r="1000" spans="1:75"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1"/>
      <c r="AA1000" s="52"/>
      <c r="AB1000" s="58"/>
      <c r="AC1000" s="59"/>
      <c r="AD1000" s="58"/>
      <c r="AE1000" s="58"/>
      <c r="AF1000" s="55"/>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4"/>
      <c r="BP1000" s="4"/>
      <c r="BQ1000" s="4"/>
      <c r="BR1000" s="4"/>
      <c r="BS1000" s="4"/>
      <c r="BT1000" s="4"/>
      <c r="BU1000" s="4"/>
      <c r="BV1000" s="4"/>
      <c r="BW1000" s="4"/>
    </row>
  </sheetData>
  <mergeCells count="115">
    <mergeCell ref="AE27:AE29"/>
    <mergeCell ref="AF27:AF29"/>
    <mergeCell ref="AA22:AA29"/>
    <mergeCell ref="A16:B17"/>
    <mergeCell ref="C16:Y16"/>
    <mergeCell ref="C17:Y17"/>
    <mergeCell ref="D18:Y18"/>
    <mergeCell ref="C19:Y19"/>
    <mergeCell ref="K21:Q21"/>
    <mergeCell ref="A18:B19"/>
    <mergeCell ref="AA17:AA21"/>
    <mergeCell ref="V22:Y22"/>
    <mergeCell ref="T27:Y27"/>
    <mergeCell ref="B23:Y23"/>
    <mergeCell ref="B24:Y24"/>
    <mergeCell ref="B27:D28"/>
    <mergeCell ref="A20:B20"/>
    <mergeCell ref="K20:Q20"/>
    <mergeCell ref="A21:B21"/>
    <mergeCell ref="A22:B22"/>
    <mergeCell ref="AE24:AE25"/>
    <mergeCell ref="AF24:AF25"/>
    <mergeCell ref="E30:G30"/>
    <mergeCell ref="H30:J30"/>
    <mergeCell ref="K30:M30"/>
    <mergeCell ref="N30:P30"/>
    <mergeCell ref="AD9:AD10"/>
    <mergeCell ref="A11:Y11"/>
    <mergeCell ref="T13:Y13"/>
    <mergeCell ref="A14:B14"/>
    <mergeCell ref="C14:F14"/>
    <mergeCell ref="G14:M14"/>
    <mergeCell ref="N14:S14"/>
    <mergeCell ref="T14:Y14"/>
    <mergeCell ref="A15:B15"/>
    <mergeCell ref="C15:Y15"/>
    <mergeCell ref="AA3:AA16"/>
    <mergeCell ref="AA30:AA31"/>
    <mergeCell ref="AB27:AB29"/>
    <mergeCell ref="AC27:AC29"/>
    <mergeCell ref="AD27:AD29"/>
    <mergeCell ref="A1:Y1"/>
    <mergeCell ref="AA1:AB1"/>
    <mergeCell ref="V3:Y3"/>
    <mergeCell ref="AC3:AC4"/>
    <mergeCell ref="AB9:AB10"/>
    <mergeCell ref="AC9:AC10"/>
    <mergeCell ref="A13:B13"/>
    <mergeCell ref="C13:F13"/>
    <mergeCell ref="G13:M13"/>
    <mergeCell ref="N13:S13"/>
    <mergeCell ref="AB5:AB6"/>
    <mergeCell ref="AC5:AC6"/>
    <mergeCell ref="AB3:AB4"/>
    <mergeCell ref="AB7:AB8"/>
    <mergeCell ref="AC7:AC8"/>
    <mergeCell ref="B37:Y37"/>
    <mergeCell ref="B38:Y38"/>
    <mergeCell ref="B39:Y39"/>
    <mergeCell ref="A41:Y41"/>
    <mergeCell ref="Q46:S47"/>
    <mergeCell ref="T46:Y47"/>
    <mergeCell ref="C35:F35"/>
    <mergeCell ref="G35:J35"/>
    <mergeCell ref="A36:A39"/>
    <mergeCell ref="A45:E47"/>
    <mergeCell ref="F45:L47"/>
    <mergeCell ref="Q45:S45"/>
    <mergeCell ref="T45:Y45"/>
    <mergeCell ref="K35:M35"/>
    <mergeCell ref="N35:Q35"/>
    <mergeCell ref="R35:U35"/>
    <mergeCell ref="V35:Y35"/>
    <mergeCell ref="A34:B35"/>
    <mergeCell ref="C34:H34"/>
    <mergeCell ref="I34:N34"/>
    <mergeCell ref="N45:P45"/>
    <mergeCell ref="N46:P47"/>
    <mergeCell ref="U34:Y34"/>
    <mergeCell ref="B36:Y36"/>
    <mergeCell ref="AE9:AE10"/>
    <mergeCell ref="AF9:AF10"/>
    <mergeCell ref="AE3:AE4"/>
    <mergeCell ref="AF3:AF4"/>
    <mergeCell ref="AE5:AE6"/>
    <mergeCell ref="AF5:AF6"/>
    <mergeCell ref="AE7:AE8"/>
    <mergeCell ref="AF7:AF8"/>
    <mergeCell ref="AD3:AD4"/>
    <mergeCell ref="AD5:AD6"/>
    <mergeCell ref="AD7:AD8"/>
    <mergeCell ref="O34:T34"/>
    <mergeCell ref="AF11:AF12"/>
    <mergeCell ref="Q30:S30"/>
    <mergeCell ref="B29:D29"/>
    <mergeCell ref="A31:D31"/>
    <mergeCell ref="E31:Y31"/>
    <mergeCell ref="A32:D32"/>
    <mergeCell ref="E32:Y32"/>
    <mergeCell ref="K29:Q29"/>
    <mergeCell ref="R29:Y29"/>
    <mergeCell ref="J27:N27"/>
    <mergeCell ref="O27:S28"/>
    <mergeCell ref="J28:N28"/>
    <mergeCell ref="T28:Y28"/>
    <mergeCell ref="R20:Y20"/>
    <mergeCell ref="AD24:AD25"/>
    <mergeCell ref="A23:A24"/>
    <mergeCell ref="A26:A30"/>
    <mergeCell ref="B26:D26"/>
    <mergeCell ref="E27:I28"/>
    <mergeCell ref="T30:V30"/>
    <mergeCell ref="W30:Y30"/>
    <mergeCell ref="E29:J29"/>
    <mergeCell ref="B30:D30"/>
  </mergeCells>
  <phoneticPr fontId="27"/>
  <conditionalFormatting sqref="AD16:AD22 AD3:AD11 AD13:AD14 AD26 AD24">
    <cfRule type="cellIs" dxfId="7" priority="4" operator="equal">
      <formula>""</formula>
    </cfRule>
  </conditionalFormatting>
  <conditionalFormatting sqref="AD12">
    <cfRule type="cellIs" dxfId="6" priority="3" operator="equal">
      <formula>""</formula>
    </cfRule>
  </conditionalFormatting>
  <conditionalFormatting sqref="AD23">
    <cfRule type="cellIs" dxfId="5" priority="2" operator="equal">
      <formula>""</formula>
    </cfRule>
  </conditionalFormatting>
  <conditionalFormatting sqref="AD27:AD29">
    <cfRule type="cellIs" dxfId="4" priority="1" operator="equal">
      <formula>""</formula>
    </cfRule>
  </conditionalFormatting>
  <dataValidations count="1">
    <dataValidation type="list" allowBlank="1" showInputMessage="1" showErrorMessage="1" sqref="AD27:AD29" xr:uid="{473202AB-017F-4951-ACF9-DD8D9945CDF5}">
      <formula1>"A,B,C"</formula1>
    </dataValidation>
  </dataValidations>
  <printOptions horizontalCentered="1"/>
  <pageMargins left="0.37" right="0.25" top="0.51" bottom="0.2" header="0" footer="0"/>
  <pageSetup paperSize="9" scale="64" orientation="portrait" r:id="rId1"/>
  <ignoredErrors>
    <ignoredError sqref="AE3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AD10-BE9F-4618-912D-7E0A29E2E819}">
  <sheetPr>
    <tabColor rgb="FFFF0000"/>
    <pageSetUpPr fitToPage="1"/>
  </sheetPr>
  <dimension ref="A1:BW1000"/>
  <sheetViews>
    <sheetView zoomScale="85" zoomScaleNormal="85" workbookViewId="0">
      <pane ySplit="1" topLeftCell="A2" activePane="bottomLeft" state="frozen"/>
      <selection pane="bottomLeft" activeCell="D18" sqref="D18:Y18"/>
    </sheetView>
  </sheetViews>
  <sheetFormatPr defaultColWidth="14.44140625" defaultRowHeight="15" customHeight="1"/>
  <cols>
    <col min="1" max="1" width="18.88671875" style="100" customWidth="1"/>
    <col min="2" max="2" width="13" style="100" customWidth="1"/>
    <col min="3" max="25" width="4.44140625" style="100" customWidth="1"/>
    <col min="26" max="27" width="4.88671875" style="100" customWidth="1"/>
    <col min="28" max="28" width="16.33203125" style="100" customWidth="1"/>
    <col min="29" max="29" width="8.44140625" style="100" customWidth="1"/>
    <col min="30" max="31" width="23.109375" style="106" customWidth="1"/>
    <col min="32" max="32" width="73.33203125" style="100" customWidth="1"/>
    <col min="33" max="45" width="9" style="100" customWidth="1"/>
    <col min="46" max="53" width="10.44140625" style="100" customWidth="1"/>
    <col min="54" max="75" width="9" style="100" customWidth="1"/>
    <col min="76" max="16384" width="14.44140625" style="100"/>
  </cols>
  <sheetData>
    <row r="1" spans="1:75" ht="24.75" customHeight="1" thickTop="1">
      <c r="A1" s="217" t="s">
        <v>0</v>
      </c>
      <c r="B1" s="177"/>
      <c r="C1" s="177"/>
      <c r="D1" s="177"/>
      <c r="E1" s="177"/>
      <c r="F1" s="177"/>
      <c r="G1" s="177"/>
      <c r="H1" s="177"/>
      <c r="I1" s="177"/>
      <c r="J1" s="177"/>
      <c r="K1" s="177"/>
      <c r="L1" s="177"/>
      <c r="M1" s="177"/>
      <c r="N1" s="177"/>
      <c r="O1" s="177"/>
      <c r="P1" s="177"/>
      <c r="Q1" s="177"/>
      <c r="R1" s="177"/>
      <c r="S1" s="177"/>
      <c r="T1" s="177"/>
      <c r="U1" s="177"/>
      <c r="V1" s="177"/>
      <c r="W1" s="177"/>
      <c r="X1" s="177"/>
      <c r="Y1" s="178"/>
      <c r="Z1" s="1"/>
      <c r="AA1" s="218" t="s">
        <v>186</v>
      </c>
      <c r="AB1" s="142"/>
      <c r="AC1" s="131" t="s">
        <v>187</v>
      </c>
      <c r="AD1" s="130" t="s">
        <v>188</v>
      </c>
      <c r="AE1" s="101" t="s">
        <v>189</v>
      </c>
      <c r="AF1" s="3" t="s">
        <v>190</v>
      </c>
      <c r="AG1" s="4"/>
      <c r="AH1" s="4"/>
      <c r="AI1" s="4"/>
      <c r="AJ1" s="4"/>
      <c r="AK1" s="4"/>
      <c r="AL1" s="4"/>
      <c r="AM1" s="4"/>
      <c r="AN1" s="4"/>
      <c r="AO1" s="4"/>
      <c r="AP1" s="4"/>
      <c r="AQ1" s="4"/>
      <c r="AR1" s="4"/>
      <c r="AS1" s="4"/>
      <c r="AT1" s="4"/>
      <c r="AU1" s="4"/>
      <c r="AV1" s="4"/>
      <c r="AW1" s="4"/>
      <c r="AX1" s="4"/>
      <c r="AY1" s="4"/>
      <c r="AZ1" s="4"/>
      <c r="BA1" s="4"/>
      <c r="BB1" s="4" t="s">
        <v>4</v>
      </c>
      <c r="BC1" s="4"/>
      <c r="BD1" s="4"/>
      <c r="BE1" s="4"/>
      <c r="BF1" s="4"/>
      <c r="BG1" s="4"/>
      <c r="BH1" s="4"/>
      <c r="BI1" s="4"/>
      <c r="BJ1" s="4"/>
      <c r="BK1" s="4"/>
      <c r="BL1" s="4"/>
      <c r="BM1" s="4"/>
      <c r="BN1" s="4"/>
      <c r="BO1" s="4"/>
      <c r="BP1" s="4"/>
      <c r="BQ1" s="4"/>
      <c r="BR1" s="4"/>
      <c r="BS1" s="4"/>
      <c r="BT1" s="4"/>
      <c r="BU1" s="4"/>
      <c r="BV1" s="4"/>
      <c r="BW1" s="4"/>
    </row>
    <row r="2" spans="1:75" ht="3" customHeight="1">
      <c r="A2" s="1"/>
      <c r="B2" s="1"/>
      <c r="C2" s="1"/>
      <c r="D2" s="1"/>
      <c r="E2" s="1"/>
      <c r="F2" s="1"/>
      <c r="G2" s="1"/>
      <c r="H2" s="1"/>
      <c r="I2" s="1"/>
      <c r="J2" s="1"/>
      <c r="K2" s="1"/>
      <c r="L2" s="1"/>
      <c r="M2" s="1"/>
      <c r="N2" s="1"/>
      <c r="O2" s="1"/>
      <c r="P2" s="1"/>
      <c r="Q2" s="1"/>
      <c r="R2" s="1"/>
      <c r="S2" s="1"/>
      <c r="T2" s="1"/>
      <c r="U2" s="1"/>
      <c r="V2" s="1"/>
      <c r="W2" s="1"/>
      <c r="X2" s="1"/>
      <c r="Y2" s="1"/>
      <c r="Z2" s="1"/>
      <c r="AA2" s="5"/>
      <c r="AB2" s="6"/>
      <c r="AC2" s="5"/>
      <c r="AD2" s="109"/>
      <c r="AE2" s="102"/>
      <c r="AF2" s="7"/>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3.5" customHeight="1">
      <c r="A3" s="1"/>
      <c r="B3" s="1"/>
      <c r="C3" s="1"/>
      <c r="D3" s="1"/>
      <c r="E3" s="1"/>
      <c r="F3" s="1"/>
      <c r="G3" s="1"/>
      <c r="H3" s="1"/>
      <c r="I3" s="1"/>
      <c r="J3" s="1"/>
      <c r="K3" s="1"/>
      <c r="L3" s="1"/>
      <c r="M3" s="1"/>
      <c r="N3" s="1"/>
      <c r="O3" s="1"/>
      <c r="P3" s="8"/>
      <c r="Q3" s="8"/>
      <c r="R3" s="8"/>
      <c r="S3" s="8"/>
      <c r="T3" s="9"/>
      <c r="U3" s="10" t="s">
        <v>5</v>
      </c>
      <c r="V3" s="219">
        <f ca="1">TODAY()</f>
        <v>44806</v>
      </c>
      <c r="W3" s="177"/>
      <c r="X3" s="177"/>
      <c r="Y3" s="178"/>
      <c r="Z3" s="1"/>
      <c r="AA3" s="284" t="s">
        <v>191</v>
      </c>
      <c r="AB3" s="291" t="s">
        <v>192</v>
      </c>
      <c r="AC3" s="293" t="s">
        <v>214</v>
      </c>
      <c r="AD3" s="162"/>
      <c r="AE3" s="170" t="s">
        <v>244</v>
      </c>
      <c r="AF3" s="172" t="s">
        <v>217</v>
      </c>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row>
    <row r="4" spans="1:75" ht="5.25" customHeight="1">
      <c r="A4" s="11"/>
      <c r="B4" s="11"/>
      <c r="C4" s="11"/>
      <c r="D4" s="11"/>
      <c r="E4" s="11"/>
      <c r="F4" s="11"/>
      <c r="G4" s="11"/>
      <c r="H4" s="11"/>
      <c r="I4" s="11"/>
      <c r="J4" s="11"/>
      <c r="K4" s="11"/>
      <c r="L4" s="11"/>
      <c r="M4" s="11"/>
      <c r="N4" s="11"/>
      <c r="O4" s="11"/>
      <c r="P4" s="11"/>
      <c r="Q4" s="11"/>
      <c r="R4" s="11"/>
      <c r="S4" s="11"/>
      <c r="T4" s="11"/>
      <c r="U4" s="11"/>
      <c r="V4" s="11"/>
      <c r="W4" s="11"/>
      <c r="X4" s="11"/>
      <c r="Y4" s="1"/>
      <c r="Z4" s="1"/>
      <c r="AA4" s="285"/>
      <c r="AB4" s="292"/>
      <c r="AC4" s="294"/>
      <c r="AD4" s="163"/>
      <c r="AE4" s="171"/>
      <c r="AF4" s="173"/>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row>
    <row r="5" spans="1:75" ht="18" customHeight="1">
      <c r="A5" s="12" t="s">
        <v>11</v>
      </c>
      <c r="B5" s="12"/>
      <c r="C5" s="12"/>
      <c r="D5" s="12"/>
      <c r="E5" s="12"/>
      <c r="F5" s="12"/>
      <c r="G5" s="12"/>
      <c r="H5" s="12"/>
      <c r="I5" s="12"/>
      <c r="J5" s="12"/>
      <c r="K5" s="12"/>
      <c r="L5" s="12"/>
      <c r="M5" s="12"/>
      <c r="N5" s="12"/>
      <c r="O5" s="12"/>
      <c r="P5" s="12"/>
      <c r="Q5" s="12"/>
      <c r="R5" s="12"/>
      <c r="S5" s="12"/>
      <c r="T5" s="12"/>
      <c r="U5" s="12"/>
      <c r="V5" s="12"/>
      <c r="W5" s="12"/>
      <c r="X5" s="12"/>
      <c r="Y5" s="12"/>
      <c r="Z5" s="12"/>
      <c r="AA5" s="285"/>
      <c r="AB5" s="170" t="s">
        <v>240</v>
      </c>
      <c r="AC5" s="276" t="s">
        <v>214</v>
      </c>
      <c r="AD5" s="174"/>
      <c r="AE5" s="170" t="s">
        <v>245</v>
      </c>
      <c r="AF5" s="172" t="s">
        <v>218</v>
      </c>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row>
    <row r="6" spans="1:75" ht="12.75" customHeight="1">
      <c r="A6" s="14"/>
      <c r="B6" s="14"/>
      <c r="C6" s="14"/>
      <c r="D6" s="14"/>
      <c r="E6" s="14"/>
      <c r="F6" s="14"/>
      <c r="G6" s="14"/>
      <c r="H6" s="14"/>
      <c r="I6" s="14"/>
      <c r="J6" s="14"/>
      <c r="K6" s="14"/>
      <c r="L6" s="14"/>
      <c r="M6" s="14"/>
      <c r="N6" s="14"/>
      <c r="O6" s="14"/>
      <c r="P6" s="14"/>
      <c r="Q6" s="14"/>
      <c r="R6" s="14"/>
      <c r="S6" s="14"/>
      <c r="T6" s="14"/>
      <c r="U6" s="14"/>
      <c r="V6" s="14"/>
      <c r="W6" s="14"/>
      <c r="X6" s="14"/>
      <c r="Y6" s="12"/>
      <c r="Z6" s="12"/>
      <c r="AA6" s="285"/>
      <c r="AB6" s="222"/>
      <c r="AC6" s="288"/>
      <c r="AD6" s="175"/>
      <c r="AE6" s="171"/>
      <c r="AF6" s="173"/>
      <c r="AG6" s="13"/>
      <c r="AH6" s="13"/>
      <c r="AI6" s="13"/>
      <c r="AJ6" s="13"/>
      <c r="AK6" s="13"/>
      <c r="AL6" s="13"/>
      <c r="AM6" s="13"/>
      <c r="AN6" s="13"/>
      <c r="AO6" s="13"/>
      <c r="AP6" s="13"/>
      <c r="AQ6" s="13"/>
      <c r="AR6" s="13"/>
      <c r="AS6" s="13"/>
      <c r="AT6" s="4"/>
      <c r="AU6" s="4"/>
      <c r="AV6" s="4"/>
      <c r="AW6" s="4"/>
      <c r="AX6" s="4"/>
      <c r="AY6" s="4"/>
      <c r="AZ6" s="4"/>
      <c r="BA6" s="4" t="s">
        <v>135</v>
      </c>
      <c r="BB6" s="15" t="s">
        <v>15</v>
      </c>
      <c r="BC6" s="15" t="s">
        <v>16</v>
      </c>
      <c r="BD6" s="15" t="s">
        <v>17</v>
      </c>
      <c r="BE6" s="15" t="s">
        <v>18</v>
      </c>
      <c r="BF6" s="15" t="s">
        <v>19</v>
      </c>
      <c r="BG6" s="15" t="s">
        <v>20</v>
      </c>
      <c r="BH6" s="15" t="s">
        <v>21</v>
      </c>
      <c r="BI6" s="15" t="s">
        <v>22</v>
      </c>
      <c r="BJ6" s="13"/>
      <c r="BK6" s="13"/>
      <c r="BL6" s="13"/>
      <c r="BM6" s="13"/>
      <c r="BN6" s="13"/>
      <c r="BO6" s="13"/>
      <c r="BP6" s="13"/>
      <c r="BQ6" s="13"/>
      <c r="BR6" s="13"/>
      <c r="BS6" s="13"/>
      <c r="BT6" s="13"/>
      <c r="BU6" s="13"/>
      <c r="BV6" s="13"/>
      <c r="BW6" s="13"/>
    </row>
    <row r="7" spans="1:75" ht="27" customHeight="1">
      <c r="A7" s="14"/>
      <c r="B7" s="14"/>
      <c r="C7" s="14"/>
      <c r="D7" s="14"/>
      <c r="E7" s="14"/>
      <c r="F7" s="14"/>
      <c r="G7" s="14"/>
      <c r="H7" s="14"/>
      <c r="I7" s="14"/>
      <c r="J7" s="14"/>
      <c r="K7" s="14"/>
      <c r="L7" s="14"/>
      <c r="M7" s="14"/>
      <c r="N7" s="14"/>
      <c r="O7" s="14"/>
      <c r="P7" s="14"/>
      <c r="Q7" s="14"/>
      <c r="R7" s="14"/>
      <c r="S7" s="14"/>
      <c r="T7" s="14"/>
      <c r="U7" s="14"/>
      <c r="V7" s="14"/>
      <c r="W7" s="14"/>
      <c r="X7" s="14"/>
      <c r="Y7" s="12"/>
      <c r="Z7" s="12"/>
      <c r="AA7" s="285"/>
      <c r="AB7" s="170" t="s">
        <v>196</v>
      </c>
      <c r="AC7" s="276" t="s">
        <v>214</v>
      </c>
      <c r="AD7" s="174"/>
      <c r="AE7" s="170" t="s">
        <v>246</v>
      </c>
      <c r="AF7" s="172" t="s">
        <v>219</v>
      </c>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row>
    <row r="8" spans="1:75" ht="14.25" customHeight="1">
      <c r="A8" s="12" t="s">
        <v>25</v>
      </c>
      <c r="B8" s="12"/>
      <c r="C8" s="12"/>
      <c r="D8" s="12"/>
      <c r="E8" s="12"/>
      <c r="F8" s="12"/>
      <c r="G8" s="12"/>
      <c r="H8" s="12"/>
      <c r="I8" s="12"/>
      <c r="J8" s="12"/>
      <c r="K8" s="12"/>
      <c r="L8" s="12"/>
      <c r="M8" s="12"/>
      <c r="N8" s="12"/>
      <c r="O8" s="12"/>
      <c r="P8" s="12"/>
      <c r="Q8" s="12"/>
      <c r="R8" s="12"/>
      <c r="S8" s="12"/>
      <c r="T8" s="12"/>
      <c r="U8" s="12"/>
      <c r="V8" s="12"/>
      <c r="W8" s="12"/>
      <c r="X8" s="12"/>
      <c r="Y8" s="12"/>
      <c r="Z8" s="12"/>
      <c r="AA8" s="285"/>
      <c r="AB8" s="222"/>
      <c r="AC8" s="288"/>
      <c r="AD8" s="175"/>
      <c r="AE8" s="171"/>
      <c r="AF8" s="173"/>
      <c r="AG8" s="13"/>
      <c r="AH8" s="13"/>
      <c r="AI8" s="13"/>
      <c r="AJ8" s="13"/>
      <c r="AK8" s="13"/>
      <c r="AL8" s="13"/>
      <c r="AM8" s="13"/>
      <c r="AN8" s="13"/>
      <c r="AO8" s="13"/>
      <c r="AP8" s="13"/>
      <c r="AQ8" s="13"/>
      <c r="AR8" s="13"/>
      <c r="AS8" s="13"/>
      <c r="AT8" s="4"/>
      <c r="AU8" s="4"/>
      <c r="AV8" s="4"/>
      <c r="AW8" s="4"/>
      <c r="AX8" s="4"/>
      <c r="AY8" s="4"/>
      <c r="AZ8" s="4"/>
      <c r="BA8" s="4" t="s">
        <v>136</v>
      </c>
      <c r="BB8" s="15" t="s">
        <v>26</v>
      </c>
      <c r="BC8" s="15" t="s">
        <v>27</v>
      </c>
      <c r="BD8" s="15" t="s">
        <v>28</v>
      </c>
      <c r="BE8" s="15" t="s">
        <v>29</v>
      </c>
      <c r="BF8" s="15" t="s">
        <v>30</v>
      </c>
      <c r="BG8" s="15" t="s">
        <v>31</v>
      </c>
      <c r="BH8" s="15" t="s">
        <v>32</v>
      </c>
      <c r="BI8" s="15" t="s">
        <v>33</v>
      </c>
      <c r="BJ8" s="13"/>
      <c r="BK8" s="13"/>
      <c r="BL8" s="13"/>
      <c r="BM8" s="13"/>
      <c r="BN8" s="13"/>
      <c r="BO8" s="13"/>
      <c r="BP8" s="13"/>
      <c r="BQ8" s="13"/>
      <c r="BR8" s="13"/>
      <c r="BS8" s="13"/>
      <c r="BT8" s="13"/>
      <c r="BU8" s="13"/>
      <c r="BV8" s="13"/>
      <c r="BW8" s="13"/>
    </row>
    <row r="9" spans="1:75" ht="14.25"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285"/>
      <c r="AB9" s="170" t="s">
        <v>197</v>
      </c>
      <c r="AC9" s="276" t="s">
        <v>214</v>
      </c>
      <c r="AD9" s="174"/>
      <c r="AE9" s="170" t="s">
        <v>247</v>
      </c>
      <c r="AF9" s="289" t="s">
        <v>220</v>
      </c>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row>
    <row r="10" spans="1:75" ht="9.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285"/>
      <c r="AB10" s="222"/>
      <c r="AC10" s="288"/>
      <c r="AD10" s="175"/>
      <c r="AE10" s="171"/>
      <c r="AF10" s="290"/>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24" customHeight="1">
      <c r="A11" s="227" t="s">
        <v>36</v>
      </c>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8"/>
      <c r="Z11" s="1"/>
      <c r="AA11" s="285"/>
      <c r="AB11" s="129" t="s">
        <v>238</v>
      </c>
      <c r="AC11" s="276" t="s">
        <v>214</v>
      </c>
      <c r="AD11" s="110"/>
      <c r="AE11" s="16" t="s">
        <v>127</v>
      </c>
      <c r="AF11" s="274" t="s">
        <v>241</v>
      </c>
      <c r="AG11" s="68"/>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20.25" customHeight="1" thickBot="1">
      <c r="A12" s="1"/>
      <c r="B12" s="1"/>
      <c r="C12" s="1"/>
      <c r="D12" s="1"/>
      <c r="E12" s="1"/>
      <c r="F12" s="1"/>
      <c r="G12" s="1"/>
      <c r="H12" s="1"/>
      <c r="I12" s="1"/>
      <c r="J12" s="1"/>
      <c r="K12" s="1"/>
      <c r="L12" s="1"/>
      <c r="M12" s="1"/>
      <c r="N12" s="1"/>
      <c r="O12" s="1"/>
      <c r="P12" s="1"/>
      <c r="Q12" s="1"/>
      <c r="R12" s="1"/>
      <c r="S12" s="1"/>
      <c r="T12" s="1"/>
      <c r="U12" s="1"/>
      <c r="V12" s="1"/>
      <c r="W12" s="1"/>
      <c r="X12" s="1"/>
      <c r="Y12" s="1"/>
      <c r="Z12" s="1"/>
      <c r="AA12" s="285"/>
      <c r="AB12" s="129" t="s">
        <v>239</v>
      </c>
      <c r="AC12" s="288"/>
      <c r="AD12" s="110"/>
      <c r="AE12" s="16" t="s">
        <v>128</v>
      </c>
      <c r="AF12" s="287"/>
      <c r="AG12" s="68"/>
    </row>
    <row r="13" spans="1:75" ht="30" customHeight="1">
      <c r="A13" s="223" t="s">
        <v>40</v>
      </c>
      <c r="B13" s="135"/>
      <c r="C13" s="224" t="str">
        <f>IF(AD35=1,BC6,BB6)</f>
        <v>　☑　新規登録</v>
      </c>
      <c r="D13" s="134"/>
      <c r="E13" s="134"/>
      <c r="F13" s="134"/>
      <c r="G13" s="225" t="str">
        <f>IF(AD35=3,BE6,BD6)</f>
        <v>　　　□ 受領代理人用登録</v>
      </c>
      <c r="H13" s="134"/>
      <c r="I13" s="134"/>
      <c r="J13" s="134"/>
      <c r="K13" s="134"/>
      <c r="L13" s="134"/>
      <c r="M13" s="134"/>
      <c r="N13" s="225" t="str">
        <f>IF(AD35=5,BG6,BF6)</f>
        <v>　　□ 銀行口座変更</v>
      </c>
      <c r="O13" s="134"/>
      <c r="P13" s="134"/>
      <c r="Q13" s="134"/>
      <c r="R13" s="134"/>
      <c r="S13" s="134"/>
      <c r="T13" s="225" t="str">
        <f>IF(AD35=7,BI6,BH6)</f>
        <v>　　□ 住所変更</v>
      </c>
      <c r="U13" s="134"/>
      <c r="V13" s="134"/>
      <c r="W13" s="134"/>
      <c r="X13" s="134"/>
      <c r="Y13" s="213"/>
      <c r="Z13" s="1"/>
      <c r="AA13" s="285"/>
      <c r="AB13" s="19" t="s">
        <v>198</v>
      </c>
      <c r="AC13" s="123" t="s">
        <v>214</v>
      </c>
      <c r="AD13" s="110"/>
      <c r="AE13" s="16" t="s">
        <v>248</v>
      </c>
      <c r="AF13" s="18" t="s">
        <v>221</v>
      </c>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1:75" ht="30" customHeight="1">
      <c r="A14" s="228" t="s">
        <v>43</v>
      </c>
      <c r="B14" s="229"/>
      <c r="C14" s="230" t="str">
        <f>IF(AD36=2,BC8,BB8)</f>
        <v>　□ 職員</v>
      </c>
      <c r="D14" s="157"/>
      <c r="E14" s="157"/>
      <c r="F14" s="157"/>
      <c r="G14" s="231" t="str">
        <f>IF(AD36=4,BE8,BD8)</f>
        <v>　　　□ 非常勤職員</v>
      </c>
      <c r="H14" s="157"/>
      <c r="I14" s="157"/>
      <c r="J14" s="157"/>
      <c r="K14" s="157"/>
      <c r="L14" s="157"/>
      <c r="M14" s="157"/>
      <c r="N14" s="231" t="str">
        <f>IF(AD36=6,BG8,BF8)</f>
        <v>　　☑ 学生</v>
      </c>
      <c r="O14" s="157"/>
      <c r="P14" s="157"/>
      <c r="Q14" s="157"/>
      <c r="R14" s="157"/>
      <c r="S14" s="157"/>
      <c r="T14" s="231" t="str">
        <f>IF(AD36=8,BI8,BH8)</f>
        <v>　　□ 学外者</v>
      </c>
      <c r="U14" s="157"/>
      <c r="V14" s="157"/>
      <c r="W14" s="157"/>
      <c r="X14" s="157"/>
      <c r="Y14" s="160"/>
      <c r="Z14" s="1"/>
      <c r="AA14" s="285"/>
      <c r="AB14" s="16" t="s">
        <v>199</v>
      </c>
      <c r="AC14" s="123" t="s">
        <v>214</v>
      </c>
      <c r="AD14" s="110"/>
      <c r="AE14" s="103" t="s">
        <v>249</v>
      </c>
      <c r="AF14" s="18" t="s">
        <v>222</v>
      </c>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15"/>
      <c r="BK14" s="15"/>
      <c r="BL14" s="15"/>
      <c r="BM14" s="15"/>
      <c r="BN14" s="4"/>
      <c r="BO14" s="4"/>
      <c r="BP14" s="4"/>
      <c r="BQ14" s="4"/>
      <c r="BR14" s="4"/>
      <c r="BS14" s="4"/>
      <c r="BT14" s="4"/>
      <c r="BU14" s="4"/>
      <c r="BV14" s="4"/>
      <c r="BW14" s="4"/>
    </row>
    <row r="15" spans="1:75" ht="30" customHeight="1">
      <c r="A15" s="232" t="s">
        <v>47</v>
      </c>
      <c r="B15" s="154"/>
      <c r="C15" s="161" t="str">
        <f>IF(AD3="","",AD3)</f>
        <v/>
      </c>
      <c r="D15" s="139"/>
      <c r="E15" s="139"/>
      <c r="F15" s="139"/>
      <c r="G15" s="139"/>
      <c r="H15" s="139"/>
      <c r="I15" s="139"/>
      <c r="J15" s="139"/>
      <c r="K15" s="139"/>
      <c r="L15" s="139"/>
      <c r="M15" s="139"/>
      <c r="N15" s="139"/>
      <c r="O15" s="139"/>
      <c r="P15" s="139"/>
      <c r="Q15" s="139"/>
      <c r="R15" s="139"/>
      <c r="S15" s="139"/>
      <c r="T15" s="139"/>
      <c r="U15" s="139"/>
      <c r="V15" s="139"/>
      <c r="W15" s="139"/>
      <c r="X15" s="139"/>
      <c r="Y15" s="145"/>
      <c r="Z15" s="1"/>
      <c r="AA15" s="285"/>
      <c r="AB15" s="16" t="s">
        <v>200</v>
      </c>
      <c r="AC15" s="126" t="s">
        <v>216</v>
      </c>
      <c r="AD15" s="110"/>
      <c r="AE15" s="16" t="s">
        <v>250</v>
      </c>
      <c r="AF15" s="18" t="s">
        <v>223</v>
      </c>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15"/>
      <c r="BK15" s="15"/>
      <c r="BL15" s="15"/>
      <c r="BM15" s="15"/>
      <c r="BN15" s="4"/>
      <c r="BO15" s="4"/>
      <c r="BP15" s="4"/>
      <c r="BQ15" s="4"/>
      <c r="BR15" s="4"/>
      <c r="BS15" s="4"/>
      <c r="BT15" s="4"/>
      <c r="BU15" s="4"/>
      <c r="BV15" s="4"/>
      <c r="BW15" s="4"/>
    </row>
    <row r="16" spans="1:75" ht="25.5" customHeight="1">
      <c r="A16" s="253" t="s">
        <v>50</v>
      </c>
      <c r="B16" s="154"/>
      <c r="C16" s="254" t="str">
        <f>IF(AD5="","",PHONETIC(AD5))</f>
        <v/>
      </c>
      <c r="D16" s="181"/>
      <c r="E16" s="181"/>
      <c r="F16" s="181"/>
      <c r="G16" s="181"/>
      <c r="H16" s="181"/>
      <c r="I16" s="181"/>
      <c r="J16" s="181"/>
      <c r="K16" s="181"/>
      <c r="L16" s="181"/>
      <c r="M16" s="181"/>
      <c r="N16" s="181"/>
      <c r="O16" s="181"/>
      <c r="P16" s="181"/>
      <c r="Q16" s="181"/>
      <c r="R16" s="181"/>
      <c r="S16" s="181"/>
      <c r="T16" s="181"/>
      <c r="U16" s="181"/>
      <c r="V16" s="181"/>
      <c r="W16" s="181"/>
      <c r="X16" s="181"/>
      <c r="Y16" s="199"/>
      <c r="Z16" s="1"/>
      <c r="AA16" s="173"/>
      <c r="AB16" s="16" t="s">
        <v>201</v>
      </c>
      <c r="AC16" s="123" t="s">
        <v>214</v>
      </c>
      <c r="AD16" s="111"/>
      <c r="AE16" s="19">
        <v>37187</v>
      </c>
      <c r="AF16" s="18" t="s">
        <v>224</v>
      </c>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27.75" customHeight="1">
      <c r="A17" s="191"/>
      <c r="B17" s="182"/>
      <c r="C17" s="255" t="str">
        <f>IF(AD7="","",AD7)</f>
        <v/>
      </c>
      <c r="D17" s="157"/>
      <c r="E17" s="157"/>
      <c r="F17" s="157"/>
      <c r="G17" s="157"/>
      <c r="H17" s="157"/>
      <c r="I17" s="157"/>
      <c r="J17" s="157"/>
      <c r="K17" s="157"/>
      <c r="L17" s="157"/>
      <c r="M17" s="157"/>
      <c r="N17" s="157"/>
      <c r="O17" s="157"/>
      <c r="P17" s="157"/>
      <c r="Q17" s="157"/>
      <c r="R17" s="157"/>
      <c r="S17" s="157"/>
      <c r="T17" s="157"/>
      <c r="U17" s="157"/>
      <c r="V17" s="157"/>
      <c r="W17" s="157"/>
      <c r="X17" s="157"/>
      <c r="Y17" s="160"/>
      <c r="Z17" s="1"/>
      <c r="AA17" s="284" t="s">
        <v>192</v>
      </c>
      <c r="AB17" s="23" t="s">
        <v>202</v>
      </c>
      <c r="AC17" s="122" t="s">
        <v>214</v>
      </c>
      <c r="AD17" s="112"/>
      <c r="AE17" s="23" t="s">
        <v>251</v>
      </c>
      <c r="AF17" s="25" t="s">
        <v>225</v>
      </c>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ht="24.75" customHeight="1">
      <c r="A18" s="260" t="s">
        <v>53</v>
      </c>
      <c r="B18" s="154"/>
      <c r="C18" s="26" t="s">
        <v>54</v>
      </c>
      <c r="D18" s="256" t="str">
        <f>IF(AD9="","",ASC(AD9))</f>
        <v/>
      </c>
      <c r="E18" s="153"/>
      <c r="F18" s="153"/>
      <c r="G18" s="153"/>
      <c r="H18" s="153"/>
      <c r="I18" s="153"/>
      <c r="J18" s="153"/>
      <c r="K18" s="153"/>
      <c r="L18" s="153"/>
      <c r="M18" s="153"/>
      <c r="N18" s="153"/>
      <c r="O18" s="153"/>
      <c r="P18" s="153"/>
      <c r="Q18" s="153"/>
      <c r="R18" s="153"/>
      <c r="S18" s="153"/>
      <c r="T18" s="153"/>
      <c r="U18" s="153"/>
      <c r="V18" s="153"/>
      <c r="W18" s="153"/>
      <c r="X18" s="153"/>
      <c r="Y18" s="257"/>
      <c r="Z18" s="1"/>
      <c r="AA18" s="285"/>
      <c r="AB18" s="16" t="s">
        <v>203</v>
      </c>
      <c r="AC18" s="123" t="s">
        <v>214</v>
      </c>
      <c r="AD18" s="112"/>
      <c r="AE18" s="16" t="s">
        <v>252</v>
      </c>
      <c r="AF18" s="18" t="s">
        <v>226</v>
      </c>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ht="26.25" customHeight="1">
      <c r="A19" s="261"/>
      <c r="B19" s="262"/>
      <c r="C19" s="255" t="str">
        <f>IF(AD11="","",DBCS(AD11)&amp;DBCS(AD12))</f>
        <v/>
      </c>
      <c r="D19" s="157"/>
      <c r="E19" s="157"/>
      <c r="F19" s="157"/>
      <c r="G19" s="157"/>
      <c r="H19" s="157"/>
      <c r="I19" s="157"/>
      <c r="J19" s="157"/>
      <c r="K19" s="157"/>
      <c r="L19" s="157"/>
      <c r="M19" s="157"/>
      <c r="N19" s="157"/>
      <c r="O19" s="157"/>
      <c r="P19" s="157"/>
      <c r="Q19" s="157"/>
      <c r="R19" s="157"/>
      <c r="S19" s="157"/>
      <c r="T19" s="157"/>
      <c r="U19" s="157"/>
      <c r="V19" s="157"/>
      <c r="W19" s="157"/>
      <c r="X19" s="157"/>
      <c r="Y19" s="160"/>
      <c r="Z19" s="1"/>
      <c r="AA19" s="285"/>
      <c r="AB19" s="16" t="s">
        <v>204</v>
      </c>
      <c r="AC19" s="123" t="s">
        <v>214</v>
      </c>
      <c r="AD19" s="110"/>
      <c r="AE19" s="104" t="s">
        <v>253</v>
      </c>
      <c r="AF19" s="18" t="s">
        <v>227</v>
      </c>
      <c r="AG19" s="4"/>
      <c r="AH19" s="4"/>
      <c r="AI19" s="4"/>
      <c r="AJ19" s="4"/>
      <c r="AK19" s="4"/>
      <c r="AL19" s="4"/>
      <c r="AM19" s="4"/>
      <c r="AN19" s="4"/>
      <c r="AO19" s="4"/>
      <c r="AP19" s="4"/>
      <c r="AQ19" s="4"/>
      <c r="AR19" s="4"/>
      <c r="AS19" s="4"/>
      <c r="AT19" s="4"/>
      <c r="AU19" s="4"/>
      <c r="AV19" s="4"/>
      <c r="AW19" s="4"/>
      <c r="AX19" s="4"/>
      <c r="AY19" s="4"/>
      <c r="AZ19" s="4"/>
      <c r="BA19" s="69" t="s">
        <v>131</v>
      </c>
      <c r="BB19" s="29" t="s">
        <v>65</v>
      </c>
      <c r="BC19" s="30" t="s">
        <v>66</v>
      </c>
      <c r="BD19" s="30" t="s">
        <v>67</v>
      </c>
      <c r="BE19" s="4"/>
      <c r="BF19" s="4"/>
      <c r="BG19" s="4"/>
      <c r="BH19" s="4"/>
      <c r="BI19" s="4"/>
      <c r="BJ19" s="4"/>
      <c r="BK19" s="4"/>
      <c r="BL19" s="4"/>
      <c r="BM19" s="4"/>
      <c r="BN19" s="4"/>
      <c r="BO19" s="4"/>
      <c r="BP19" s="4"/>
      <c r="BQ19" s="4"/>
      <c r="BR19" s="4"/>
      <c r="BS19" s="4"/>
      <c r="BT19" s="4"/>
      <c r="BU19" s="4"/>
      <c r="BV19" s="4"/>
      <c r="BW19" s="4"/>
    </row>
    <row r="20" spans="1:75" ht="30" customHeight="1">
      <c r="A20" s="270" t="s">
        <v>61</v>
      </c>
      <c r="B20" s="142"/>
      <c r="C20" s="27" t="str">
        <f>MID(AD38,1,1)</f>
        <v/>
      </c>
      <c r="D20" s="28" t="str">
        <f>MID(AD38,2,1)</f>
        <v/>
      </c>
      <c r="E20" s="28" t="str">
        <f>MID(AD38,3,1)</f>
        <v/>
      </c>
      <c r="F20" s="28" t="str">
        <f>MID(AD38,4,1)</f>
        <v/>
      </c>
      <c r="G20" s="28" t="str">
        <f>MID(AD38,5,1)</f>
        <v/>
      </c>
      <c r="H20" s="28" t="str">
        <f>MID(AD38,6,1)</f>
        <v/>
      </c>
      <c r="I20" s="28" t="str">
        <f>MID(AD38,7,1)</f>
        <v/>
      </c>
      <c r="J20" s="28" t="str">
        <f>MID(AD38,8,1)</f>
        <v/>
      </c>
      <c r="K20" s="258" t="s">
        <v>62</v>
      </c>
      <c r="L20" s="139"/>
      <c r="M20" s="139"/>
      <c r="N20" s="139"/>
      <c r="O20" s="139"/>
      <c r="P20" s="139"/>
      <c r="Q20" s="259"/>
      <c r="R20" s="161" t="str">
        <f>IF(AD13="","",AD13)</f>
        <v/>
      </c>
      <c r="S20" s="139"/>
      <c r="T20" s="139"/>
      <c r="U20" s="139"/>
      <c r="V20" s="139"/>
      <c r="W20" s="139"/>
      <c r="X20" s="139"/>
      <c r="Y20" s="145"/>
      <c r="Z20" s="1"/>
      <c r="AA20" s="285"/>
      <c r="AB20" s="16" t="s">
        <v>205</v>
      </c>
      <c r="AC20" s="123" t="s">
        <v>214</v>
      </c>
      <c r="AD20" s="110"/>
      <c r="AE20" s="104" t="s">
        <v>254</v>
      </c>
      <c r="AF20" s="18" t="s">
        <v>228</v>
      </c>
      <c r="AG20" s="4"/>
      <c r="AH20" s="4"/>
      <c r="AI20" s="4"/>
      <c r="AJ20" s="4"/>
      <c r="AK20" s="4"/>
      <c r="AL20" s="4"/>
      <c r="AM20" s="4"/>
      <c r="AN20" s="4"/>
      <c r="AO20" s="4"/>
      <c r="AP20" s="4"/>
      <c r="AQ20" s="4"/>
      <c r="AR20" s="4"/>
      <c r="AS20" s="4"/>
      <c r="AT20" s="4"/>
      <c r="AU20" s="4"/>
      <c r="AV20" s="4"/>
      <c r="AW20" s="4"/>
      <c r="AX20" s="4"/>
      <c r="AY20" s="4"/>
      <c r="AZ20" s="4"/>
      <c r="BA20" s="37"/>
      <c r="BB20" s="4" t="str">
        <f>ASC(SUBSTITUTE(AD22,"ヴ","ｳﾞ"))</f>
        <v/>
      </c>
      <c r="BC20" s="4" t="str">
        <f>SUBSTITUTE(SUBSTITUTE(SUBSTITUTE(SUBSTITUTE(SUBSTITUTE(SUBSTITUTE(SUBSTITUTE(SUBSTITUTE(SUBSTITUTE(BB20,"ｧ","ｱ"),"ｨ","ｲ"),"ｩ","ｳ"),"ｪ","ｴ"),"ｫ","ｵ"),"ｬ","ﾔ"),"ｭ","ﾕ"),"ｮ","ﾖ"),"ｯ","ﾂ")</f>
        <v/>
      </c>
      <c r="BD20" s="4">
        <f>IF(BB20=BC20,0,1)</f>
        <v>0</v>
      </c>
      <c r="BE20" s="4" t="str">
        <f>IF(BB20=BC20,"0=カナ小文字なし","1=※カナ小文字あり※")</f>
        <v>0=カナ小文字なし</v>
      </c>
      <c r="BF20" s="4"/>
      <c r="BG20" s="4"/>
      <c r="BH20" s="4"/>
      <c r="BI20" s="4"/>
      <c r="BJ20" s="4"/>
      <c r="BK20" s="4"/>
      <c r="BL20" s="4"/>
      <c r="BM20" s="4"/>
      <c r="BN20" s="4"/>
      <c r="BO20" s="4"/>
      <c r="BP20" s="4"/>
      <c r="BQ20" s="4"/>
      <c r="BR20" s="4"/>
      <c r="BS20" s="4"/>
      <c r="BT20" s="4"/>
      <c r="BU20" s="4"/>
      <c r="BV20" s="4"/>
      <c r="BW20" s="4"/>
    </row>
    <row r="21" spans="1:75" ht="30" customHeight="1">
      <c r="A21" s="270" t="s">
        <v>68</v>
      </c>
      <c r="B21" s="142"/>
      <c r="C21" s="27" t="str">
        <f>MID(AD14,1,1)</f>
        <v/>
      </c>
      <c r="D21" s="28" t="str">
        <f>MID(AD14,2,1)</f>
        <v/>
      </c>
      <c r="E21" s="28" t="str">
        <f>MID(AD14,3,1)</f>
        <v/>
      </c>
      <c r="F21" s="28" t="str">
        <f>MID(AD14,4,1)</f>
        <v/>
      </c>
      <c r="G21" s="28" t="str">
        <f>MID(AD14,5,1)</f>
        <v/>
      </c>
      <c r="H21" s="28" t="str">
        <f>MID(AD14,6,1)</f>
        <v/>
      </c>
      <c r="I21" s="28" t="str">
        <f>MID(AD14,7,1)</f>
        <v/>
      </c>
      <c r="J21" s="28" t="str">
        <f>MID(AD14,8,1)</f>
        <v/>
      </c>
      <c r="K21" s="258" t="s">
        <v>69</v>
      </c>
      <c r="L21" s="139"/>
      <c r="M21" s="139"/>
      <c r="N21" s="139"/>
      <c r="O21" s="139"/>
      <c r="P21" s="139"/>
      <c r="Q21" s="259"/>
      <c r="R21" s="27" t="str">
        <f>MID(AD15,1,1)</f>
        <v/>
      </c>
      <c r="S21" s="28" t="str">
        <f>MID(AD15,2,1)</f>
        <v/>
      </c>
      <c r="T21" s="28" t="str">
        <f>MID(AD15,3,1)</f>
        <v/>
      </c>
      <c r="U21" s="28" t="str">
        <f>MID(AD15,4,1)</f>
        <v/>
      </c>
      <c r="V21" s="28" t="str">
        <f>MID(AD15,5,1)</f>
        <v/>
      </c>
      <c r="W21" s="28" t="str">
        <f>MID(AD15,6,1)</f>
        <v/>
      </c>
      <c r="X21" s="28" t="str">
        <f>MID(AD15,7,1)</f>
        <v/>
      </c>
      <c r="Y21" s="31" t="str">
        <f>MID(AD15,8,1)</f>
        <v/>
      </c>
      <c r="Z21" s="1"/>
      <c r="AA21" s="285"/>
      <c r="AB21" s="16" t="s">
        <v>206</v>
      </c>
      <c r="AC21" s="123" t="s">
        <v>214</v>
      </c>
      <c r="AD21" s="112"/>
      <c r="AE21" s="16" t="s">
        <v>255</v>
      </c>
      <c r="AF21" s="18" t="s">
        <v>229</v>
      </c>
      <c r="AG21" s="4"/>
      <c r="AH21" s="4"/>
      <c r="AI21" s="4"/>
      <c r="AJ21" s="4"/>
      <c r="AK21" s="4"/>
      <c r="AL21" s="4"/>
      <c r="AM21" s="4"/>
      <c r="AN21" s="4"/>
      <c r="AO21" s="4"/>
      <c r="AP21" s="4"/>
      <c r="AQ21" s="4"/>
      <c r="AR21" s="4"/>
      <c r="AS21" s="4"/>
      <c r="AT21" s="4"/>
      <c r="AU21" s="4"/>
      <c r="AV21" s="4"/>
      <c r="AW21" s="4"/>
      <c r="AX21" s="4"/>
      <c r="AY21" s="4"/>
      <c r="AZ21" s="4"/>
      <c r="BA21" s="37"/>
      <c r="BB21" s="4">
        <v>1</v>
      </c>
      <c r="BC21" s="4">
        <f t="shared" ref="BC21:BV21" si="0">BB21+1</f>
        <v>2</v>
      </c>
      <c r="BD21" s="4">
        <f t="shared" si="0"/>
        <v>3</v>
      </c>
      <c r="BE21" s="4">
        <f t="shared" si="0"/>
        <v>4</v>
      </c>
      <c r="BF21" s="4">
        <f t="shared" si="0"/>
        <v>5</v>
      </c>
      <c r="BG21" s="4">
        <f t="shared" si="0"/>
        <v>6</v>
      </c>
      <c r="BH21" s="4">
        <f t="shared" si="0"/>
        <v>7</v>
      </c>
      <c r="BI21" s="4">
        <f t="shared" si="0"/>
        <v>8</v>
      </c>
      <c r="BJ21" s="4">
        <f t="shared" si="0"/>
        <v>9</v>
      </c>
      <c r="BK21" s="4">
        <f t="shared" si="0"/>
        <v>10</v>
      </c>
      <c r="BL21" s="4">
        <f t="shared" si="0"/>
        <v>11</v>
      </c>
      <c r="BM21" s="4">
        <f t="shared" si="0"/>
        <v>12</v>
      </c>
      <c r="BN21" s="4">
        <f t="shared" si="0"/>
        <v>13</v>
      </c>
      <c r="BO21" s="4">
        <f t="shared" si="0"/>
        <v>14</v>
      </c>
      <c r="BP21" s="4">
        <f t="shared" si="0"/>
        <v>15</v>
      </c>
      <c r="BQ21" s="4">
        <f t="shared" si="0"/>
        <v>16</v>
      </c>
      <c r="BR21" s="4">
        <f t="shared" si="0"/>
        <v>17</v>
      </c>
      <c r="BS21" s="4">
        <f t="shared" si="0"/>
        <v>18</v>
      </c>
      <c r="BT21" s="4">
        <f t="shared" si="0"/>
        <v>19</v>
      </c>
      <c r="BU21" s="4">
        <f t="shared" si="0"/>
        <v>20</v>
      </c>
      <c r="BV21" s="4">
        <f t="shared" si="0"/>
        <v>21</v>
      </c>
      <c r="BW21" s="4"/>
    </row>
    <row r="22" spans="1:75" ht="30" customHeight="1" thickBot="1">
      <c r="A22" s="271" t="s">
        <v>73</v>
      </c>
      <c r="B22" s="148"/>
      <c r="C22" s="32" t="str">
        <f>IF(AD16="","",MID(YEAR(AD16),1,1))</f>
        <v/>
      </c>
      <c r="D22" s="32" t="str">
        <f>IF(AD16="","",MID(YEAR(AD16),2,1))</f>
        <v/>
      </c>
      <c r="E22" s="32" t="str">
        <f>IF(AD16="","",MID(YEAR(AD16),3,1))</f>
        <v/>
      </c>
      <c r="F22" s="32" t="str">
        <f>IF(AD16="","",MID(YEAR(AD16),4,1))</f>
        <v/>
      </c>
      <c r="G22" s="33" t="s">
        <v>74</v>
      </c>
      <c r="H22" s="32" t="str">
        <f>IF(AD16="","",IF(MONTH(AD16)&lt;10,"",MID(MONTH(AD16),1,1)))</f>
        <v/>
      </c>
      <c r="I22" s="32" t="str">
        <f>IF(AD16="","",IF(MONTH(AD16)&lt;10,MID(MONTH(AD16),1,1),MID(MONTH(AD16),2,1)))</f>
        <v/>
      </c>
      <c r="J22" s="33" t="s">
        <v>75</v>
      </c>
      <c r="K22" s="32" t="str">
        <f>IF(AD16="","",IF(DAY(AD16)&lt;10,"",MID(DAY(AD16),1,1)))</f>
        <v/>
      </c>
      <c r="L22" s="32" t="str">
        <f>IF(AD16="","",IF(DAY(AD16)&lt;10,MID(DAY(AD16),1,1),MID(DAY(AD16),2,1)))</f>
        <v/>
      </c>
      <c r="M22" s="34" t="s">
        <v>76</v>
      </c>
      <c r="N22" s="35"/>
      <c r="O22" s="36"/>
      <c r="P22" s="36"/>
      <c r="Q22" s="36"/>
      <c r="R22" s="36"/>
      <c r="S22" s="36"/>
      <c r="T22" s="36"/>
      <c r="U22" s="36"/>
      <c r="V22" s="265" t="str">
        <f>IF(C22="","",DATE(C22&amp;D22&amp;E22&amp;F22,H22&amp;I22,K22&amp;L22))</f>
        <v/>
      </c>
      <c r="W22" s="266"/>
      <c r="X22" s="266"/>
      <c r="Y22" s="267"/>
      <c r="Z22" s="1"/>
      <c r="AA22" s="284" t="s">
        <v>193</v>
      </c>
      <c r="AB22" s="45" t="s">
        <v>207</v>
      </c>
      <c r="AC22" s="124" t="s">
        <v>214</v>
      </c>
      <c r="AD22" s="113"/>
      <c r="AE22" s="121" t="s">
        <v>160</v>
      </c>
      <c r="AF22" s="99" t="s">
        <v>230</v>
      </c>
      <c r="AG22" s="4"/>
      <c r="AH22" s="4"/>
      <c r="AI22" s="4"/>
      <c r="AJ22" s="4"/>
      <c r="AK22" s="4"/>
      <c r="AL22" s="4"/>
      <c r="AM22" s="4"/>
      <c r="AN22" s="4"/>
      <c r="AO22" s="4"/>
      <c r="AP22" s="4"/>
      <c r="AQ22" s="4"/>
      <c r="AR22" s="4"/>
      <c r="AS22" s="4"/>
      <c r="AT22" s="37"/>
      <c r="AU22" s="37"/>
      <c r="AV22" s="37"/>
      <c r="AW22" s="37"/>
      <c r="AX22" s="37"/>
      <c r="AY22" s="37"/>
      <c r="AZ22" s="37"/>
      <c r="BA22" s="4"/>
      <c r="BB22" s="4" t="str">
        <f t="shared" ref="BB22:BV22" si="1">MID(IF($AD$37=0,$BB$20,$BC$20),BB21,1)</f>
        <v/>
      </c>
      <c r="BC22" s="4" t="str">
        <f t="shared" si="1"/>
        <v/>
      </c>
      <c r="BD22" s="4" t="str">
        <f t="shared" si="1"/>
        <v/>
      </c>
      <c r="BE22" s="4" t="str">
        <f t="shared" si="1"/>
        <v/>
      </c>
      <c r="BF22" s="4" t="str">
        <f t="shared" si="1"/>
        <v/>
      </c>
      <c r="BG22" s="4" t="str">
        <f t="shared" si="1"/>
        <v/>
      </c>
      <c r="BH22" s="4" t="str">
        <f t="shared" si="1"/>
        <v/>
      </c>
      <c r="BI22" s="4" t="str">
        <f t="shared" si="1"/>
        <v/>
      </c>
      <c r="BJ22" s="4" t="str">
        <f t="shared" si="1"/>
        <v/>
      </c>
      <c r="BK22" s="4" t="str">
        <f t="shared" si="1"/>
        <v/>
      </c>
      <c r="BL22" s="4" t="str">
        <f t="shared" si="1"/>
        <v/>
      </c>
      <c r="BM22" s="4" t="str">
        <f t="shared" si="1"/>
        <v/>
      </c>
      <c r="BN22" s="4" t="str">
        <f t="shared" si="1"/>
        <v/>
      </c>
      <c r="BO22" s="4" t="str">
        <f t="shared" si="1"/>
        <v/>
      </c>
      <c r="BP22" s="4" t="str">
        <f t="shared" si="1"/>
        <v/>
      </c>
      <c r="BQ22" s="4" t="str">
        <f t="shared" si="1"/>
        <v/>
      </c>
      <c r="BR22" s="4" t="str">
        <f t="shared" si="1"/>
        <v/>
      </c>
      <c r="BS22" s="4" t="str">
        <f t="shared" si="1"/>
        <v/>
      </c>
      <c r="BT22" s="4" t="str">
        <f t="shared" si="1"/>
        <v/>
      </c>
      <c r="BU22" s="4" t="str">
        <f t="shared" si="1"/>
        <v/>
      </c>
      <c r="BV22" s="4" t="str">
        <f t="shared" si="1"/>
        <v/>
      </c>
      <c r="BW22" s="4"/>
    </row>
    <row r="23" spans="1:75" ht="30" customHeight="1">
      <c r="A23" s="164" t="s">
        <v>79</v>
      </c>
      <c r="B23" s="268" t="s">
        <v>80</v>
      </c>
      <c r="C23" s="215"/>
      <c r="D23" s="215"/>
      <c r="E23" s="215"/>
      <c r="F23" s="215"/>
      <c r="G23" s="215"/>
      <c r="H23" s="215"/>
      <c r="I23" s="215"/>
      <c r="J23" s="215"/>
      <c r="K23" s="215"/>
      <c r="L23" s="215"/>
      <c r="M23" s="215"/>
      <c r="N23" s="215"/>
      <c r="O23" s="215"/>
      <c r="P23" s="215"/>
      <c r="Q23" s="215"/>
      <c r="R23" s="215"/>
      <c r="S23" s="215"/>
      <c r="T23" s="215"/>
      <c r="U23" s="215"/>
      <c r="V23" s="215"/>
      <c r="W23" s="215"/>
      <c r="X23" s="215"/>
      <c r="Y23" s="216"/>
      <c r="Z23" s="1"/>
      <c r="AA23" s="285"/>
      <c r="AB23" s="38" t="s">
        <v>208</v>
      </c>
      <c r="AC23" s="124" t="s">
        <v>214</v>
      </c>
      <c r="AD23" s="113"/>
      <c r="AE23" s="121" t="s">
        <v>174</v>
      </c>
      <c r="AF23" s="99" t="s">
        <v>231</v>
      </c>
      <c r="AG23" s="4"/>
      <c r="AH23" s="4"/>
      <c r="AI23" s="4"/>
      <c r="AJ23" s="4"/>
      <c r="AK23" s="4"/>
      <c r="AL23" s="4"/>
      <c r="AM23" s="4"/>
      <c r="AN23" s="4"/>
      <c r="AO23" s="4"/>
      <c r="AP23" s="4"/>
      <c r="AQ23" s="4"/>
      <c r="AR23" s="4"/>
      <c r="AS23" s="4"/>
      <c r="AT23" s="4"/>
      <c r="AU23" s="4"/>
      <c r="AV23" s="4"/>
      <c r="AW23" s="4"/>
      <c r="AX23" s="4"/>
      <c r="AY23" s="4"/>
      <c r="AZ23" s="4"/>
      <c r="BW23" s="4"/>
    </row>
    <row r="24" spans="1:75" ht="45.75" customHeight="1">
      <c r="A24" s="165"/>
      <c r="B24" s="176" t="s">
        <v>130</v>
      </c>
      <c r="C24" s="177"/>
      <c r="D24" s="177"/>
      <c r="E24" s="177"/>
      <c r="F24" s="177"/>
      <c r="G24" s="177"/>
      <c r="H24" s="177"/>
      <c r="I24" s="177"/>
      <c r="J24" s="177"/>
      <c r="K24" s="177"/>
      <c r="L24" s="177"/>
      <c r="M24" s="177"/>
      <c r="N24" s="177"/>
      <c r="O24" s="177"/>
      <c r="P24" s="177"/>
      <c r="Q24" s="177"/>
      <c r="R24" s="177"/>
      <c r="S24" s="177"/>
      <c r="T24" s="177"/>
      <c r="U24" s="177"/>
      <c r="V24" s="177"/>
      <c r="W24" s="177"/>
      <c r="X24" s="177"/>
      <c r="Y24" s="178"/>
      <c r="Z24" s="1"/>
      <c r="AA24" s="285"/>
      <c r="AB24" s="38" t="s">
        <v>209</v>
      </c>
      <c r="AC24" s="125" t="s">
        <v>214</v>
      </c>
      <c r="AD24" s="162"/>
      <c r="AE24" s="272" t="s">
        <v>173</v>
      </c>
      <c r="AF24" s="274" t="s">
        <v>232</v>
      </c>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row>
    <row r="25" spans="1:75" ht="5.25" customHeight="1" thickBot="1">
      <c r="A25" s="39"/>
      <c r="B25" s="39"/>
      <c r="C25" s="39"/>
      <c r="D25" s="39"/>
      <c r="E25" s="39"/>
      <c r="F25" s="39"/>
      <c r="G25" s="39"/>
      <c r="H25" s="39"/>
      <c r="I25" s="39"/>
      <c r="J25" s="39"/>
      <c r="K25" s="39"/>
      <c r="L25" s="39"/>
      <c r="M25" s="39"/>
      <c r="N25" s="39"/>
      <c r="O25" s="39"/>
      <c r="P25" s="39"/>
      <c r="Q25" s="39"/>
      <c r="R25" s="39"/>
      <c r="S25" s="39"/>
      <c r="T25" s="39"/>
      <c r="U25" s="39"/>
      <c r="V25" s="39"/>
      <c r="W25" s="40"/>
      <c r="X25" s="39"/>
      <c r="Y25" s="1"/>
      <c r="Z25" s="1"/>
      <c r="AA25" s="285"/>
      <c r="AB25" s="95"/>
      <c r="AC25" s="94"/>
      <c r="AD25" s="286"/>
      <c r="AE25" s="273"/>
      <c r="AF25" s="275"/>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row>
    <row r="26" spans="1:75" ht="39.75" customHeight="1">
      <c r="A26" s="166" t="s">
        <v>83</v>
      </c>
      <c r="B26" s="169" t="s">
        <v>84</v>
      </c>
      <c r="C26" s="134"/>
      <c r="D26" s="135"/>
      <c r="E26" s="41" t="str">
        <f t="shared" ref="E26:Y26" si="2">BB22</f>
        <v/>
      </c>
      <c r="F26" s="41" t="str">
        <f t="shared" si="2"/>
        <v/>
      </c>
      <c r="G26" s="41" t="str">
        <f t="shared" si="2"/>
        <v/>
      </c>
      <c r="H26" s="41" t="str">
        <f t="shared" si="2"/>
        <v/>
      </c>
      <c r="I26" s="41" t="str">
        <f t="shared" si="2"/>
        <v/>
      </c>
      <c r="J26" s="41" t="str">
        <f t="shared" si="2"/>
        <v/>
      </c>
      <c r="K26" s="41" t="str">
        <f t="shared" si="2"/>
        <v/>
      </c>
      <c r="L26" s="41" t="str">
        <f t="shared" si="2"/>
        <v/>
      </c>
      <c r="M26" s="41" t="str">
        <f t="shared" si="2"/>
        <v/>
      </c>
      <c r="N26" s="41" t="str">
        <f t="shared" si="2"/>
        <v/>
      </c>
      <c r="O26" s="41" t="str">
        <f t="shared" si="2"/>
        <v/>
      </c>
      <c r="P26" s="41" t="str">
        <f t="shared" si="2"/>
        <v/>
      </c>
      <c r="Q26" s="41" t="str">
        <f t="shared" si="2"/>
        <v/>
      </c>
      <c r="R26" s="41" t="str">
        <f t="shared" si="2"/>
        <v/>
      </c>
      <c r="S26" s="41" t="str">
        <f t="shared" si="2"/>
        <v/>
      </c>
      <c r="T26" s="41" t="str">
        <f t="shared" si="2"/>
        <v/>
      </c>
      <c r="U26" s="41" t="str">
        <f t="shared" si="2"/>
        <v/>
      </c>
      <c r="V26" s="41" t="str">
        <f t="shared" si="2"/>
        <v/>
      </c>
      <c r="W26" s="41" t="str">
        <f t="shared" si="2"/>
        <v/>
      </c>
      <c r="X26" s="41" t="str">
        <f t="shared" si="2"/>
        <v/>
      </c>
      <c r="Y26" s="42" t="str">
        <f t="shared" si="2"/>
        <v/>
      </c>
      <c r="Z26" s="1"/>
      <c r="AA26" s="285"/>
      <c r="AB26" s="16" t="s">
        <v>210</v>
      </c>
      <c r="AC26" s="123" t="s">
        <v>214</v>
      </c>
      <c r="AD26" s="112"/>
      <c r="AE26" s="16">
        <v>1</v>
      </c>
      <c r="AF26" s="18" t="s">
        <v>233</v>
      </c>
      <c r="AG26" s="4"/>
      <c r="AH26" s="4"/>
      <c r="AI26" s="4"/>
      <c r="AJ26" s="4"/>
      <c r="AK26" s="4"/>
      <c r="AL26" s="4"/>
      <c r="AM26" s="4"/>
      <c r="AN26" s="4"/>
      <c r="AO26" s="4"/>
      <c r="AP26" s="4"/>
      <c r="AQ26" s="4"/>
      <c r="AR26" s="4"/>
      <c r="AS26" s="4"/>
      <c r="AT26" s="4"/>
      <c r="AU26" s="4"/>
      <c r="AV26" s="4"/>
      <c r="AW26" s="4"/>
      <c r="AX26" s="4"/>
      <c r="AY26" s="4"/>
      <c r="AZ26" s="4"/>
      <c r="BA26" s="4" t="s">
        <v>137</v>
      </c>
      <c r="BB26" s="4" t="str">
        <f>MID(AD30,2,3)</f>
        <v/>
      </c>
      <c r="BC26" s="4"/>
      <c r="BD26" s="4"/>
      <c r="BE26" s="4"/>
      <c r="BF26" s="4"/>
      <c r="BG26" s="4"/>
      <c r="BH26" s="4"/>
      <c r="BI26" s="4"/>
      <c r="BJ26" s="4"/>
      <c r="BK26" s="4"/>
      <c r="BL26" s="4"/>
      <c r="BM26" s="4"/>
      <c r="BN26" s="4"/>
      <c r="BO26" s="4"/>
      <c r="BP26" s="4"/>
      <c r="BQ26" s="4"/>
      <c r="BR26" s="4"/>
      <c r="BS26" s="4"/>
      <c r="BT26" s="4"/>
      <c r="BU26" s="4"/>
      <c r="BV26" s="4"/>
      <c r="BW26" s="4"/>
    </row>
    <row r="27" spans="1:75" ht="20.25" customHeight="1">
      <c r="A27" s="167"/>
      <c r="B27" s="269" t="s">
        <v>81</v>
      </c>
      <c r="C27" s="153"/>
      <c r="D27" s="154"/>
      <c r="E27" s="155" t="str">
        <f>IF(AD23="","[金融機関名未入力]",IF(RIGHT(AD23,2)="銀行",SUBSTITUTE(AD23,"銀行",""),IF(RIGHT(AD23,4)="信用金庫",SUBSTITUTE(AD23,"信用金庫",""),AD23)))</f>
        <v>[金融機関名未入力]</v>
      </c>
      <c r="F27" s="153"/>
      <c r="G27" s="153"/>
      <c r="H27" s="153"/>
      <c r="I27" s="153"/>
      <c r="J27" s="152" t="str">
        <f>IF(RIGHT(AD23,2)="銀行"," ☑ 銀　　　行　Bank"," □ 銀　　　行　Bank")</f>
        <v xml:space="preserve"> □ 銀　　　行　Bank</v>
      </c>
      <c r="K27" s="153"/>
      <c r="L27" s="153"/>
      <c r="M27" s="153"/>
      <c r="N27" s="154"/>
      <c r="O27" s="155" t="str">
        <f>IF(AD24="","[支店名未入力]",IF(RIGHT(AD24,2)="支店",SUBSTITUTE(AD24,"支店",),IF(RIGHT(AD24,3)="出張所",SUBSTITUTE(AD24,"出張所",),AD24)))</f>
        <v>[支店名未入力]</v>
      </c>
      <c r="P27" s="153"/>
      <c r="Q27" s="153"/>
      <c r="R27" s="153"/>
      <c r="S27" s="153"/>
      <c r="T27" s="152" t="str">
        <f>IF(OR(RIGHT(AD24,2)="本店",RIGHT(AD24,2)="支店")," ☑　本 ･ 支店　Main/Branch"," □　本 ･ 支店　Main/Branch")</f>
        <v xml:space="preserve"> □　本 ･ 支店　Main/Branch</v>
      </c>
      <c r="U27" s="153"/>
      <c r="V27" s="153"/>
      <c r="W27" s="153"/>
      <c r="X27" s="153"/>
      <c r="Y27" s="257"/>
      <c r="Z27" s="1"/>
      <c r="AA27" s="285"/>
      <c r="AB27" s="238" t="s">
        <v>211</v>
      </c>
      <c r="AC27" s="276" t="s">
        <v>214</v>
      </c>
      <c r="AD27" s="244"/>
      <c r="AE27" s="247" t="s">
        <v>165</v>
      </c>
      <c r="AF27" s="281" t="s">
        <v>234</v>
      </c>
    </row>
    <row r="28" spans="1:75" ht="18" customHeight="1">
      <c r="A28" s="167"/>
      <c r="B28" s="156"/>
      <c r="C28" s="157"/>
      <c r="D28" s="159"/>
      <c r="E28" s="156"/>
      <c r="F28" s="157"/>
      <c r="G28" s="157"/>
      <c r="H28" s="157"/>
      <c r="I28" s="157"/>
      <c r="J28" s="158" t="str">
        <f>IF(RIGHT(AD23,4)="信用金庫"," ☑ 信用金庫　Shinkin Bank"," □ 信用金庫　Shinkin Bank")</f>
        <v xml:space="preserve"> □ 信用金庫　Shinkin Bank</v>
      </c>
      <c r="K28" s="157"/>
      <c r="L28" s="157"/>
      <c r="M28" s="157"/>
      <c r="N28" s="159"/>
      <c r="O28" s="156"/>
      <c r="P28" s="157"/>
      <c r="Q28" s="157"/>
      <c r="R28" s="157"/>
      <c r="S28" s="157"/>
      <c r="T28" s="158" t="str">
        <f>IF(RIGHT(AD24,3)="出張所"," ☑　出張所　　 Sub branch"," □　出張所　　 Sub branch")</f>
        <v xml:space="preserve"> □　出張所　　 Sub branch</v>
      </c>
      <c r="U28" s="157"/>
      <c r="V28" s="157"/>
      <c r="W28" s="157"/>
      <c r="X28" s="157"/>
      <c r="Y28" s="160"/>
      <c r="Z28" s="1"/>
      <c r="AA28" s="285"/>
      <c r="AB28" s="239"/>
      <c r="AC28" s="277"/>
      <c r="AD28" s="279"/>
      <c r="AE28" s="248"/>
      <c r="AF28" s="282"/>
    </row>
    <row r="29" spans="1:75" ht="35.25" customHeight="1">
      <c r="A29" s="167"/>
      <c r="B29" s="141" t="s">
        <v>89</v>
      </c>
      <c r="C29" s="139"/>
      <c r="D29" s="142"/>
      <c r="E29" s="151" t="str">
        <f>IF(AD26=1,BC31,BB31)</f>
        <v>□　普通預金</v>
      </c>
      <c r="F29" s="139"/>
      <c r="G29" s="139"/>
      <c r="H29" s="139"/>
      <c r="I29" s="139"/>
      <c r="J29" s="139"/>
      <c r="K29" s="151" t="str">
        <f>IF(AD26=3,BE31,BD31)</f>
        <v>□ 当座預金</v>
      </c>
      <c r="L29" s="139"/>
      <c r="M29" s="139"/>
      <c r="N29" s="139"/>
      <c r="O29" s="139"/>
      <c r="P29" s="139"/>
      <c r="Q29" s="139"/>
      <c r="R29" s="151" t="str">
        <f>IF(AD26=9,BG31,BF31)</f>
        <v>□ その他</v>
      </c>
      <c r="S29" s="139"/>
      <c r="T29" s="139"/>
      <c r="U29" s="139"/>
      <c r="V29" s="139"/>
      <c r="W29" s="139"/>
      <c r="X29" s="139"/>
      <c r="Y29" s="145"/>
      <c r="Z29" s="1"/>
      <c r="AA29" s="285"/>
      <c r="AB29" s="240"/>
      <c r="AC29" s="278"/>
      <c r="AD29" s="280"/>
      <c r="AE29" s="249"/>
      <c r="AF29" s="283"/>
      <c r="AG29" s="4"/>
      <c r="AH29" s="4"/>
      <c r="AI29" s="4"/>
      <c r="AJ29" s="4"/>
      <c r="AK29" s="4"/>
      <c r="AL29" s="4"/>
      <c r="AM29" s="4"/>
      <c r="AN29" s="4"/>
      <c r="AO29" s="4"/>
      <c r="AP29" s="4"/>
      <c r="AQ29" s="4"/>
      <c r="AR29" s="4"/>
      <c r="AS29" s="4"/>
      <c r="AT29" s="4"/>
      <c r="AU29" s="4"/>
      <c r="AV29" s="4"/>
      <c r="AW29" s="4"/>
      <c r="AX29" s="4"/>
      <c r="AY29" s="4"/>
      <c r="AZ29" s="4"/>
      <c r="BA29" s="70" t="s">
        <v>138</v>
      </c>
      <c r="BB29" s="4" t="str">
        <f>RIGHT(INT($AD$31/10),7)</f>
        <v>0</v>
      </c>
      <c r="BC29" s="4">
        <f>IF(INT($BB$29/1000000)&gt;0,INT($BB$29/1000000),0)</f>
        <v>0</v>
      </c>
      <c r="BD29" s="4">
        <f>IF(INT($BB$29/100000)&gt;0,INT($BB$29/100000)-BC$29*10,0)</f>
        <v>0</v>
      </c>
      <c r="BE29" s="4">
        <f>IF(INT($BB$29/10000)&gt;0,INT($BB$29/10000)-BC$29*100-BD$29*10,0)</f>
        <v>0</v>
      </c>
      <c r="BF29" s="4">
        <f>IF(INT($BB$29/1000)&gt;0,INT($BB$29/1000)-BC$29*1000-BD$29*100-BE$29*10,0)</f>
        <v>0</v>
      </c>
      <c r="BG29" s="4">
        <f>IF(INT($BB$29/100)&gt;0,INT($BB$29/100)-BC$29*10000-BD$29*1000-BE$29*100-BF$29*10,0)</f>
        <v>0</v>
      </c>
      <c r="BH29" s="4">
        <f>IF(INT($BB$29/10)&gt;0,INT($BB$29/10)-BC$29*100000-BD$29*10000-BE$29*1000-BF$29*100-BG$29*10,0)</f>
        <v>0</v>
      </c>
      <c r="BI29" s="4" t="str">
        <f>RIGHT($BB$29,1)</f>
        <v>0</v>
      </c>
      <c r="BJ29" s="4" t="str">
        <f>BC29&amp;BD29&amp;BE29&amp;BF29&amp;BG29&amp;BH29&amp;BI29</f>
        <v>0000000</v>
      </c>
      <c r="BK29" s="4"/>
      <c r="BL29" s="4"/>
      <c r="BM29" s="4"/>
      <c r="BN29" s="4"/>
      <c r="BO29" s="4"/>
      <c r="BP29" s="4"/>
      <c r="BQ29" s="4"/>
      <c r="BR29" s="4"/>
      <c r="BS29" s="4"/>
      <c r="BT29" s="4"/>
      <c r="BU29" s="4"/>
      <c r="BV29" s="4"/>
      <c r="BW29" s="4"/>
    </row>
    <row r="30" spans="1:75" ht="39.75" customHeight="1">
      <c r="A30" s="168"/>
      <c r="B30" s="141" t="s">
        <v>97</v>
      </c>
      <c r="C30" s="139"/>
      <c r="D30" s="142"/>
      <c r="E30" s="226">
        <f>IF(OR(COUNTIF($AD$23,"*ゆうちょ*")=1,COUNTIF($AD$23,"*post*")=1),BC29,BC32)</f>
        <v>0</v>
      </c>
      <c r="F30" s="139"/>
      <c r="G30" s="140"/>
      <c r="H30" s="138">
        <f>IF(OR(COUNTIF($AD$23,"*ゆうちょ*")=1,COUNTIF($AD$23,"*post*")=1),BD29,BD32)</f>
        <v>0</v>
      </c>
      <c r="I30" s="139"/>
      <c r="J30" s="140"/>
      <c r="K30" s="138">
        <f>IF(OR(COUNTIF($AD$23,"*ゆうちょ*")=1,COUNTIF($AD$23,"*post*")=1),BE29,BE32)</f>
        <v>0</v>
      </c>
      <c r="L30" s="139"/>
      <c r="M30" s="140"/>
      <c r="N30" s="138">
        <f>IF(OR(COUNTIF($AD$23,"*ゆうちょ*")=1,COUNTIF($AD$23,"*post*")=1),BF29,BF32)</f>
        <v>0</v>
      </c>
      <c r="O30" s="139"/>
      <c r="P30" s="140"/>
      <c r="Q30" s="138">
        <f>IF(OR(COUNTIF($AD$23,"*ゆうちょ*")=1,COUNTIF($AD$23,"*post*")=1),BG29,BG32)</f>
        <v>0</v>
      </c>
      <c r="R30" s="139"/>
      <c r="S30" s="140"/>
      <c r="T30" s="138">
        <f>IF(OR(COUNTIF($AD$23,"*ゆうちょ*")=1,COUNTIF($AD$23,"*post*")=1),BH29,BH32)</f>
        <v>0</v>
      </c>
      <c r="U30" s="139"/>
      <c r="V30" s="140"/>
      <c r="W30" s="138" t="str">
        <f>IF(OR(COUNTIF($AD$23,"*ゆうちょ*")=1,COUNTIF($AD$23,"*post*")=1),BI29,BI32)</f>
        <v/>
      </c>
      <c r="X30" s="139"/>
      <c r="Y30" s="145"/>
      <c r="Z30" s="1"/>
      <c r="AA30" s="284" t="s">
        <v>194</v>
      </c>
      <c r="AB30" s="43" t="s">
        <v>212</v>
      </c>
      <c r="AC30" s="128" t="s">
        <v>215</v>
      </c>
      <c r="AD30" s="114"/>
      <c r="AE30" s="43">
        <v>12345</v>
      </c>
      <c r="AF30" s="44" t="s">
        <v>235</v>
      </c>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row>
    <row r="31" spans="1:75" ht="71.25" customHeight="1">
      <c r="A31" s="143" t="s">
        <v>98</v>
      </c>
      <c r="B31" s="139"/>
      <c r="C31" s="139"/>
      <c r="D31" s="142"/>
      <c r="E31" s="144" t="str">
        <f>IF(AD39=1,BC33,BB33)</f>
        <v xml:space="preserve"> □ 通帳見開きの店名・預金種目・口座番号が確認できる箇所を添付しました
　 □ I have attached a copy of my bankbook page(s) showing the following information:</v>
      </c>
      <c r="F31" s="139"/>
      <c r="G31" s="139"/>
      <c r="H31" s="139"/>
      <c r="I31" s="139"/>
      <c r="J31" s="139"/>
      <c r="K31" s="139"/>
      <c r="L31" s="139"/>
      <c r="M31" s="139"/>
      <c r="N31" s="139"/>
      <c r="O31" s="139"/>
      <c r="P31" s="139"/>
      <c r="Q31" s="139"/>
      <c r="R31" s="139"/>
      <c r="S31" s="139"/>
      <c r="T31" s="139"/>
      <c r="U31" s="139"/>
      <c r="V31" s="139"/>
      <c r="W31" s="139"/>
      <c r="X31" s="139"/>
      <c r="Y31" s="145"/>
      <c r="Z31" s="1"/>
      <c r="AA31" s="285"/>
      <c r="AB31" s="45" t="s">
        <v>213</v>
      </c>
      <c r="AC31" s="127" t="s">
        <v>215</v>
      </c>
      <c r="AD31" s="115"/>
      <c r="AE31" s="120">
        <v>12345678</v>
      </c>
      <c r="AF31" s="99" t="s">
        <v>236</v>
      </c>
      <c r="AG31" s="4"/>
      <c r="AH31" s="4"/>
      <c r="AI31" s="4"/>
      <c r="AJ31" s="4"/>
      <c r="AK31" s="4"/>
      <c r="AL31" s="4"/>
      <c r="AM31" s="4"/>
      <c r="AN31" s="4"/>
      <c r="AO31" s="4"/>
      <c r="AP31" s="4"/>
      <c r="AQ31" s="4"/>
      <c r="AR31" s="4"/>
      <c r="AS31" s="4"/>
      <c r="AT31" s="4"/>
      <c r="AU31" s="4"/>
      <c r="AV31" s="4"/>
      <c r="AW31" s="4"/>
      <c r="AX31" s="4"/>
      <c r="AY31" s="4"/>
      <c r="AZ31" s="4"/>
      <c r="BA31" s="4" t="s">
        <v>132</v>
      </c>
      <c r="BB31" s="47" t="s">
        <v>91</v>
      </c>
      <c r="BC31" s="47" t="s">
        <v>92</v>
      </c>
      <c r="BD31" s="47" t="s">
        <v>93</v>
      </c>
      <c r="BE31" s="47" t="s">
        <v>94</v>
      </c>
      <c r="BF31" s="47" t="s">
        <v>95</v>
      </c>
      <c r="BG31" s="47" t="s">
        <v>96</v>
      </c>
      <c r="BH31" s="47"/>
      <c r="BI31" s="47"/>
      <c r="BJ31" s="47"/>
      <c r="BK31" s="47"/>
      <c r="BL31" s="47"/>
      <c r="BM31" s="47"/>
      <c r="BN31" s="4"/>
      <c r="BO31" s="4"/>
      <c r="BP31" s="4"/>
      <c r="BQ31" s="4"/>
      <c r="BR31" s="4"/>
      <c r="BS31" s="4"/>
      <c r="BT31" s="4"/>
      <c r="BU31" s="4"/>
      <c r="BV31" s="4"/>
      <c r="BW31" s="4"/>
    </row>
    <row r="32" spans="1:75" ht="77.25" customHeight="1" thickBot="1">
      <c r="A32" s="146" t="s">
        <v>101</v>
      </c>
      <c r="B32" s="147"/>
      <c r="C32" s="147"/>
      <c r="D32" s="148"/>
      <c r="E32" s="149" t="str">
        <f>IF(AD27="C",BC34,IF(AD27="B",BD34,BB34))</f>
        <v xml:space="preserve"> □ 上記口座は「非居住者用預金」ではありません（下記※参照）
 □ 通帳見開きの口座名義（カナ又はローマ字）が確認できる箇所を添付しました
　　□ The above bank account is not a non-resident deposit account  
　       (For more information regarding non-resident deposit accounts, see the points below indicated by ※) 
    □ I have attached a copy of my bankbook page(s) showing my account name in katakana or Roman letters</v>
      </c>
      <c r="F32" s="147"/>
      <c r="G32" s="147"/>
      <c r="H32" s="147"/>
      <c r="I32" s="147"/>
      <c r="J32" s="147"/>
      <c r="K32" s="147"/>
      <c r="L32" s="147"/>
      <c r="M32" s="147"/>
      <c r="N32" s="147"/>
      <c r="O32" s="147"/>
      <c r="P32" s="147"/>
      <c r="Q32" s="147"/>
      <c r="R32" s="147"/>
      <c r="S32" s="147"/>
      <c r="T32" s="147"/>
      <c r="U32" s="147"/>
      <c r="V32" s="147"/>
      <c r="W32" s="147"/>
      <c r="X32" s="147"/>
      <c r="Y32" s="150"/>
      <c r="Z32" s="4"/>
      <c r="AA32" s="67" t="s">
        <v>195</v>
      </c>
      <c r="AB32" s="22" t="str">
        <f>IF(OR(COUNTIF($AD$23,"*ゆうちょ*")=1,COUNTIF($AD$23,"*post*")=1),"*You do not write when you register a Japan post bank.","Account number")</f>
        <v>Account number</v>
      </c>
      <c r="AC32" s="126" t="s">
        <v>215</v>
      </c>
      <c r="AD32" s="116"/>
      <c r="AE32" s="16">
        <v>1234567</v>
      </c>
      <c r="AF32" s="18" t="str">
        <f>IF(OR(COUNTIF($AD$23,"*ゆうちょ*")=1,COUNTIF($AD$23,"*post*")=1),"*You do not write when you register a Japan post bank.","*Required if you register a bank account other than Japan Post Bank.
Enter the number in half width.")</f>
        <v>*Required if you register a bank account other than Japan Post Bank.
Enter the number in half width.</v>
      </c>
      <c r="AG32" s="4"/>
      <c r="AH32" s="4"/>
      <c r="AI32" s="4"/>
      <c r="AJ32" s="4"/>
      <c r="AK32" s="4"/>
      <c r="AL32" s="4"/>
      <c r="AM32" s="4"/>
      <c r="AN32" s="4"/>
      <c r="AO32" s="4"/>
      <c r="AP32" s="4"/>
      <c r="AQ32" s="4"/>
      <c r="AR32" s="4"/>
      <c r="AS32" s="4"/>
      <c r="AT32" s="4"/>
      <c r="AU32" s="4"/>
      <c r="AV32" s="4"/>
      <c r="AW32" s="4"/>
      <c r="AX32" s="4"/>
      <c r="AY32" s="4"/>
      <c r="AZ32" s="4"/>
      <c r="BA32" s="60" t="s">
        <v>139</v>
      </c>
      <c r="BB32" s="4"/>
      <c r="BC32" s="4">
        <f>IF(IF(AD32/1000000&gt;1,INT(AD32/1000000),0)&gt;10,"error",IF(AD32/1000000&gt;1,INT(AD32/1000000),0))</f>
        <v>0</v>
      </c>
      <c r="BD32" s="4">
        <f>IF(AD32/100000&gt;1,INT(AD32/100000)-IF(AD32="",0,BC32*10),0)</f>
        <v>0</v>
      </c>
      <c r="BE32" s="4">
        <f>IF(AD32/10000&gt;1,INT(AD32/10000)-IF(BC32="",0,BC32*100)-IF(BD32="",0,BD32*10),0)</f>
        <v>0</v>
      </c>
      <c r="BF32" s="4">
        <f>IF(AD32/1000&gt;1,INT(AD32/1000)-IF(BC32="",0,BC32*1000)-IF(BD32="",0,BD32*100)-IF(BE32="",0,BE32*10),0)</f>
        <v>0</v>
      </c>
      <c r="BG32" s="4">
        <f>IF(AD32/100&gt;1,INT(AD32/100)-IF(BC32="",0,BC32*10000)-IF(BD32="",0,BD32*1000)-IF(BE32="",0,BE32*100)-IF(BF32="",0,BF32*10),0)</f>
        <v>0</v>
      </c>
      <c r="BH32" s="4">
        <f>IF(AD32/10&gt;1,INT(AD32/10)-IF(BC32="",0,BC32*100000)-IF(BD32="",0,BD32*10000)-IF(BE32="",0,BE32*1000)-IF(BF32="",0,BF32*100)-IF(BG32="",0,BG32*10),0)</f>
        <v>0</v>
      </c>
      <c r="BI32" s="4" t="str">
        <f>IF(E30="error","error",RIGHT(AD32,1))</f>
        <v/>
      </c>
      <c r="BJ32" s="4" t="str">
        <f>BC32&amp;BD32&amp;BE32&amp;BF32&amp;BG32&amp;BH32&amp;BI32</f>
        <v>000000</v>
      </c>
      <c r="BK32" s="4"/>
      <c r="BL32" s="4"/>
      <c r="BM32" s="4"/>
      <c r="BN32" s="4"/>
      <c r="BO32" s="4"/>
      <c r="BP32" s="4"/>
      <c r="BQ32" s="4"/>
      <c r="BR32" s="4"/>
      <c r="BS32" s="4"/>
      <c r="BT32" s="4"/>
      <c r="BU32" s="4"/>
      <c r="BV32" s="4"/>
      <c r="BW32" s="4"/>
    </row>
    <row r="33" spans="1:75" ht="12.75" customHeight="1" thickBot="1">
      <c r="A33" s="1"/>
      <c r="B33" s="1"/>
      <c r="C33" s="1"/>
      <c r="D33" s="1"/>
      <c r="E33" s="1"/>
      <c r="F33" s="1"/>
      <c r="G33" s="1"/>
      <c r="H33" s="1"/>
      <c r="I33" s="1"/>
      <c r="J33" s="1"/>
      <c r="K33" s="1"/>
      <c r="L33" s="1"/>
      <c r="M33" s="1"/>
      <c r="N33" s="1"/>
      <c r="O33" s="1"/>
      <c r="P33" s="1"/>
      <c r="Q33" s="1"/>
      <c r="R33" s="1"/>
      <c r="S33" s="1"/>
      <c r="T33" s="1"/>
      <c r="U33" s="1"/>
      <c r="V33" s="1"/>
      <c r="W33" s="1"/>
      <c r="X33" s="1"/>
      <c r="Y33" s="1"/>
      <c r="Z33" s="1"/>
      <c r="AG33" s="4"/>
      <c r="AH33" s="4"/>
      <c r="AI33" s="4"/>
      <c r="AJ33" s="4"/>
      <c r="AK33" s="4"/>
      <c r="AL33" s="4"/>
      <c r="AM33" s="4"/>
      <c r="AN33" s="4"/>
      <c r="AO33" s="4"/>
      <c r="AP33" s="4"/>
      <c r="AQ33" s="4"/>
      <c r="AR33" s="4"/>
      <c r="AS33" s="4"/>
      <c r="AT33" s="4"/>
      <c r="AU33" s="4"/>
      <c r="AV33" s="4"/>
      <c r="AW33" s="4"/>
      <c r="AX33" s="4"/>
      <c r="AY33" s="4"/>
      <c r="AZ33" s="4"/>
      <c r="BA33" s="4" t="s">
        <v>133</v>
      </c>
      <c r="BB33" s="49" t="s">
        <v>99</v>
      </c>
      <c r="BC33" s="49" t="s">
        <v>100</v>
      </c>
      <c r="BD33" s="50" t="s">
        <v>129</v>
      </c>
      <c r="BE33" s="51"/>
      <c r="BF33" s="51"/>
      <c r="BG33" s="51"/>
      <c r="BH33" s="51"/>
      <c r="BI33" s="51"/>
      <c r="BJ33" s="51"/>
      <c r="BK33" s="51"/>
      <c r="BL33" s="51"/>
      <c r="BM33" s="51"/>
      <c r="BN33" s="51"/>
      <c r="BO33" s="51"/>
      <c r="BP33" s="51"/>
      <c r="BQ33" s="51"/>
      <c r="BR33" s="51"/>
      <c r="BS33" s="51"/>
      <c r="BT33" s="51"/>
      <c r="BU33" s="51"/>
      <c r="BV33" s="51"/>
      <c r="BW33" s="4"/>
    </row>
    <row r="34" spans="1:75" ht="30.75" customHeight="1">
      <c r="A34" s="206" t="s">
        <v>108</v>
      </c>
      <c r="B34" s="207"/>
      <c r="C34" s="133" t="s">
        <v>109</v>
      </c>
      <c r="D34" s="134"/>
      <c r="E34" s="134"/>
      <c r="F34" s="134"/>
      <c r="G34" s="134"/>
      <c r="H34" s="135"/>
      <c r="I34" s="209" t="str">
        <f>IF(AD17="","",AD17)</f>
        <v/>
      </c>
      <c r="J34" s="134"/>
      <c r="K34" s="134"/>
      <c r="L34" s="134"/>
      <c r="M34" s="134"/>
      <c r="N34" s="135"/>
      <c r="O34" s="133" t="s">
        <v>110</v>
      </c>
      <c r="P34" s="134"/>
      <c r="Q34" s="134"/>
      <c r="R34" s="134"/>
      <c r="S34" s="134"/>
      <c r="T34" s="135"/>
      <c r="U34" s="209" t="str">
        <f>IF(AD18="","",AD18)</f>
        <v/>
      </c>
      <c r="V34" s="134"/>
      <c r="W34" s="134"/>
      <c r="X34" s="134"/>
      <c r="Y34" s="213"/>
      <c r="Z34" s="1"/>
      <c r="AA34" s="4"/>
      <c r="AB34" s="96" t="s">
        <v>237</v>
      </c>
      <c r="AC34" s="47"/>
      <c r="AD34" s="117"/>
      <c r="AE34" s="58"/>
      <c r="AF34" s="4"/>
      <c r="AG34" s="4"/>
      <c r="AH34" s="4"/>
      <c r="AI34" s="4"/>
      <c r="AJ34" s="4"/>
      <c r="AK34" s="4"/>
      <c r="AL34" s="4"/>
      <c r="AM34" s="4"/>
      <c r="AN34" s="4"/>
      <c r="AO34" s="4"/>
      <c r="AP34" s="4"/>
      <c r="AQ34" s="4"/>
      <c r="AR34" s="4"/>
      <c r="AS34" s="4"/>
      <c r="AT34" s="4"/>
      <c r="AU34" s="4"/>
      <c r="AV34" s="4"/>
      <c r="AW34" s="4"/>
      <c r="AX34" s="4"/>
      <c r="AY34" s="4"/>
      <c r="AZ34" s="4"/>
      <c r="BA34" s="60" t="s">
        <v>134</v>
      </c>
      <c r="BB34" s="49" t="s">
        <v>104</v>
      </c>
      <c r="BC34" s="49" t="s">
        <v>105</v>
      </c>
      <c r="BD34" s="49" t="s">
        <v>163</v>
      </c>
      <c r="BE34" s="50" t="s">
        <v>106</v>
      </c>
      <c r="BF34" s="49"/>
      <c r="BG34" s="49"/>
      <c r="BH34" s="49"/>
      <c r="BI34" s="49"/>
      <c r="BJ34" s="49"/>
      <c r="BK34" s="49"/>
      <c r="BL34" s="49"/>
      <c r="BM34" s="49"/>
      <c r="BN34" s="49"/>
      <c r="BO34" s="49"/>
      <c r="BP34" s="49"/>
      <c r="BQ34" s="49"/>
      <c r="BR34" s="49"/>
      <c r="BS34" s="49"/>
      <c r="BT34" s="49"/>
      <c r="BU34" s="49"/>
      <c r="BV34" s="49"/>
      <c r="BW34" s="4"/>
    </row>
    <row r="35" spans="1:75" ht="30.75" customHeight="1" thickBot="1">
      <c r="A35" s="193"/>
      <c r="B35" s="208"/>
      <c r="C35" s="184" t="s">
        <v>58</v>
      </c>
      <c r="D35" s="147"/>
      <c r="E35" s="147"/>
      <c r="F35" s="148"/>
      <c r="G35" s="185" t="str">
        <f>IF(AD19="","",AD19)</f>
        <v/>
      </c>
      <c r="H35" s="147"/>
      <c r="I35" s="147"/>
      <c r="J35" s="148"/>
      <c r="K35" s="184" t="s">
        <v>111</v>
      </c>
      <c r="L35" s="147"/>
      <c r="M35" s="148"/>
      <c r="N35" s="185" t="str">
        <f>IF(AD20="","",AD20)</f>
        <v/>
      </c>
      <c r="O35" s="147"/>
      <c r="P35" s="147"/>
      <c r="Q35" s="148"/>
      <c r="R35" s="205" t="s">
        <v>112</v>
      </c>
      <c r="S35" s="147"/>
      <c r="T35" s="147"/>
      <c r="U35" s="148"/>
      <c r="V35" s="185" t="str">
        <f>IF(AD21="","",AD21)</f>
        <v/>
      </c>
      <c r="W35" s="147"/>
      <c r="X35" s="147"/>
      <c r="Y35" s="150"/>
      <c r="Z35" s="1"/>
      <c r="AA35" s="52"/>
      <c r="AB35" s="53" t="s">
        <v>102</v>
      </c>
      <c r="AC35" s="54"/>
      <c r="AD35" s="118">
        <v>1</v>
      </c>
      <c r="AE35" s="107" t="s">
        <v>103</v>
      </c>
      <c r="AF35" s="55"/>
      <c r="AG35" s="4"/>
      <c r="AH35" s="4"/>
      <c r="AI35" s="4"/>
      <c r="AJ35" s="4"/>
      <c r="AK35" s="4"/>
      <c r="AL35" s="4"/>
      <c r="AM35" s="4"/>
      <c r="AN35" s="4"/>
      <c r="AO35" s="4"/>
      <c r="AP35" s="4"/>
      <c r="AQ35" s="4"/>
      <c r="AR35" s="4"/>
      <c r="AS35" s="4"/>
      <c r="AT35" s="4"/>
      <c r="AU35" s="4"/>
      <c r="AV35" s="4"/>
      <c r="AW35" s="4"/>
      <c r="AX35" s="4"/>
      <c r="AY35" s="4"/>
      <c r="AZ35" s="4"/>
      <c r="BA35" s="4"/>
      <c r="BB35" s="60" t="s">
        <v>140</v>
      </c>
      <c r="BC35" s="60" t="s">
        <v>142</v>
      </c>
      <c r="BD35" s="60" t="s">
        <v>141</v>
      </c>
      <c r="BE35" s="4"/>
      <c r="BF35" s="4"/>
      <c r="BG35" s="4"/>
      <c r="BH35" s="4"/>
      <c r="BI35" s="4"/>
      <c r="BJ35" s="4"/>
      <c r="BK35" s="4"/>
      <c r="BL35" s="4"/>
      <c r="BM35" s="4"/>
      <c r="BN35" s="4"/>
      <c r="BO35" s="4"/>
      <c r="BP35" s="4"/>
      <c r="BQ35" s="4"/>
      <c r="BR35" s="4"/>
      <c r="BS35" s="4"/>
      <c r="BT35" s="4"/>
      <c r="BU35" s="4"/>
      <c r="BV35" s="4"/>
      <c r="BW35" s="4"/>
    </row>
    <row r="36" spans="1:75" ht="34.5" customHeight="1">
      <c r="A36" s="186" t="s">
        <v>79</v>
      </c>
      <c r="B36" s="214" t="s">
        <v>114</v>
      </c>
      <c r="C36" s="215"/>
      <c r="D36" s="215"/>
      <c r="E36" s="215"/>
      <c r="F36" s="215"/>
      <c r="G36" s="215"/>
      <c r="H36" s="215"/>
      <c r="I36" s="215"/>
      <c r="J36" s="215"/>
      <c r="K36" s="215"/>
      <c r="L36" s="215"/>
      <c r="M36" s="215"/>
      <c r="N36" s="215"/>
      <c r="O36" s="215"/>
      <c r="P36" s="215"/>
      <c r="Q36" s="215"/>
      <c r="R36" s="215"/>
      <c r="S36" s="215"/>
      <c r="T36" s="215"/>
      <c r="U36" s="215"/>
      <c r="V36" s="215"/>
      <c r="W36" s="215"/>
      <c r="X36" s="215"/>
      <c r="Y36" s="216"/>
      <c r="Z36" s="1"/>
      <c r="AA36" s="4"/>
      <c r="AB36" s="53" t="s">
        <v>107</v>
      </c>
      <c r="AC36" s="56"/>
      <c r="AD36" s="118">
        <v>6</v>
      </c>
      <c r="AE36" s="107" t="s">
        <v>103</v>
      </c>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row>
    <row r="37" spans="1:75" ht="46.5" customHeight="1">
      <c r="A37" s="187"/>
      <c r="B37" s="176" t="s">
        <v>116</v>
      </c>
      <c r="C37" s="177"/>
      <c r="D37" s="177"/>
      <c r="E37" s="177"/>
      <c r="F37" s="177"/>
      <c r="G37" s="177"/>
      <c r="H37" s="177"/>
      <c r="I37" s="177"/>
      <c r="J37" s="177"/>
      <c r="K37" s="177"/>
      <c r="L37" s="177"/>
      <c r="M37" s="177"/>
      <c r="N37" s="177"/>
      <c r="O37" s="177"/>
      <c r="P37" s="177"/>
      <c r="Q37" s="177"/>
      <c r="R37" s="177"/>
      <c r="S37" s="177"/>
      <c r="T37" s="177"/>
      <c r="U37" s="177"/>
      <c r="V37" s="177"/>
      <c r="W37" s="177"/>
      <c r="X37" s="177"/>
      <c r="Y37" s="178"/>
      <c r="Z37" s="1"/>
      <c r="AA37" s="4"/>
      <c r="AB37" s="97" t="s">
        <v>168</v>
      </c>
      <c r="AC37" s="54"/>
      <c r="AD37" s="118">
        <f>IF(OR(COUNTIF($AD$23,"*ゆうちょ*")=1,COUNTIF($AD$23,"*post*")=1),0,1)</f>
        <v>1</v>
      </c>
      <c r="AE37" s="107" t="s">
        <v>103</v>
      </c>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row>
    <row r="38" spans="1:75" ht="96.75" customHeight="1">
      <c r="A38" s="187"/>
      <c r="B38" s="176" t="s">
        <v>117</v>
      </c>
      <c r="C38" s="177"/>
      <c r="D38" s="177"/>
      <c r="E38" s="177"/>
      <c r="F38" s="177"/>
      <c r="G38" s="177"/>
      <c r="H38" s="177"/>
      <c r="I38" s="177"/>
      <c r="J38" s="177"/>
      <c r="K38" s="177"/>
      <c r="L38" s="177"/>
      <c r="M38" s="177"/>
      <c r="N38" s="177"/>
      <c r="O38" s="177"/>
      <c r="P38" s="177"/>
      <c r="Q38" s="177"/>
      <c r="R38" s="177"/>
      <c r="S38" s="177"/>
      <c r="T38" s="177"/>
      <c r="U38" s="177"/>
      <c r="V38" s="177"/>
      <c r="W38" s="177"/>
      <c r="X38" s="177"/>
      <c r="Y38" s="178"/>
      <c r="Z38" s="1"/>
      <c r="AA38" s="52"/>
      <c r="AB38" s="53" t="s">
        <v>113</v>
      </c>
      <c r="AC38" s="54"/>
      <c r="AD38" s="118"/>
      <c r="AE38" s="107" t="s">
        <v>103</v>
      </c>
      <c r="AF38" s="55"/>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row>
    <row r="39" spans="1:75" ht="45.75" customHeight="1">
      <c r="A39" s="165"/>
      <c r="B39" s="176" t="s">
        <v>118</v>
      </c>
      <c r="C39" s="177"/>
      <c r="D39" s="177"/>
      <c r="E39" s="177"/>
      <c r="F39" s="177"/>
      <c r="G39" s="177"/>
      <c r="H39" s="177"/>
      <c r="I39" s="177"/>
      <c r="J39" s="177"/>
      <c r="K39" s="177"/>
      <c r="L39" s="177"/>
      <c r="M39" s="177"/>
      <c r="N39" s="177"/>
      <c r="O39" s="177"/>
      <c r="P39" s="177"/>
      <c r="Q39" s="177"/>
      <c r="R39" s="177"/>
      <c r="S39" s="177"/>
      <c r="T39" s="177"/>
      <c r="U39" s="177"/>
      <c r="V39" s="177"/>
      <c r="W39" s="177"/>
      <c r="X39" s="177"/>
      <c r="Y39" s="178"/>
      <c r="Z39" s="1"/>
      <c r="AA39" s="52"/>
      <c r="AB39" s="57" t="s">
        <v>115</v>
      </c>
      <c r="AC39" s="54"/>
      <c r="AD39" s="119">
        <f>IF(AD30&lt;&gt;"",1,0)</f>
        <v>0</v>
      </c>
      <c r="AE39" s="107" t="s">
        <v>103</v>
      </c>
      <c r="AF39" s="55"/>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row>
    <row r="40" spans="1:75" ht="7.5" customHeight="1">
      <c r="A40" s="61"/>
      <c r="B40" s="62"/>
      <c r="C40" s="62"/>
      <c r="D40" s="63"/>
      <c r="E40" s="63"/>
      <c r="F40" s="63"/>
      <c r="G40" s="63"/>
      <c r="H40" s="63"/>
      <c r="I40" s="63"/>
      <c r="J40" s="63"/>
      <c r="K40" s="63"/>
      <c r="L40" s="63"/>
      <c r="M40" s="63"/>
      <c r="N40" s="63"/>
      <c r="O40" s="63"/>
      <c r="P40" s="63"/>
      <c r="Q40" s="63"/>
      <c r="R40" s="63"/>
      <c r="S40" s="63"/>
      <c r="T40" s="63"/>
      <c r="U40" s="63"/>
      <c r="V40" s="63"/>
      <c r="W40" s="63"/>
      <c r="X40" s="63"/>
      <c r="Y40" s="1"/>
      <c r="Z40" s="1"/>
      <c r="AA40" s="52"/>
      <c r="AB40" s="58"/>
      <c r="AC40" s="59"/>
      <c r="AD40" s="58"/>
      <c r="AE40" s="58"/>
      <c r="AF40" s="55"/>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row>
    <row r="41" spans="1:75" ht="40.5" customHeight="1">
      <c r="A41" s="179" t="s">
        <v>119</v>
      </c>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8"/>
      <c r="Z41" s="1"/>
      <c r="AA41" s="52"/>
      <c r="AB41" s="58"/>
      <c r="AC41" s="59"/>
      <c r="AD41" s="58"/>
      <c r="AE41" s="58"/>
      <c r="AF41" s="55"/>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row>
    <row r="42" spans="1:75" ht="6" customHeight="1">
      <c r="A42" s="64"/>
      <c r="B42" s="65"/>
      <c r="C42" s="65"/>
      <c r="D42" s="65"/>
      <c r="E42" s="65"/>
      <c r="F42" s="65"/>
      <c r="G42" s="65"/>
      <c r="H42" s="65"/>
      <c r="I42" s="65"/>
      <c r="J42" s="65"/>
      <c r="K42" s="65"/>
      <c r="L42" s="65"/>
      <c r="M42" s="65"/>
      <c r="N42" s="65"/>
      <c r="O42" s="65"/>
      <c r="P42" s="65"/>
      <c r="Q42" s="65"/>
      <c r="R42" s="65"/>
      <c r="S42" s="65"/>
      <c r="T42" s="65"/>
      <c r="U42" s="65"/>
      <c r="V42" s="65"/>
      <c r="W42" s="65"/>
      <c r="X42" s="65"/>
      <c r="Y42" s="65"/>
      <c r="Z42" s="1"/>
      <c r="AA42" s="52"/>
      <c r="AB42" s="58"/>
      <c r="AC42" s="59"/>
      <c r="AD42" s="58"/>
      <c r="AE42" s="58"/>
      <c r="AF42" s="55"/>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row>
    <row r="43" spans="1:75" ht="3.75" customHeight="1">
      <c r="A43" s="62"/>
      <c r="B43" s="63"/>
      <c r="C43" s="63"/>
      <c r="D43" s="63"/>
      <c r="E43" s="63"/>
      <c r="F43" s="63"/>
      <c r="G43" s="63"/>
      <c r="H43" s="63"/>
      <c r="I43" s="63"/>
      <c r="J43" s="63"/>
      <c r="K43" s="63"/>
      <c r="L43" s="63"/>
      <c r="M43" s="63"/>
      <c r="N43" s="63"/>
      <c r="O43" s="63"/>
      <c r="P43" s="63"/>
      <c r="Q43" s="63"/>
      <c r="R43" s="63"/>
      <c r="S43" s="63"/>
      <c r="T43" s="63"/>
      <c r="U43" s="63"/>
      <c r="V43" s="63"/>
      <c r="W43" s="63"/>
      <c r="X43" s="63"/>
      <c r="Y43" s="63"/>
      <c r="Z43" s="1"/>
      <c r="AA43" s="52"/>
      <c r="AB43" s="58"/>
      <c r="AC43" s="59"/>
      <c r="AD43" s="58"/>
      <c r="AE43" s="58"/>
      <c r="AF43" s="55"/>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row>
    <row r="44" spans="1:75" ht="14.25" customHeight="1" thickBot="1">
      <c r="A44" s="1"/>
      <c r="B44" s="1"/>
      <c r="C44" s="1"/>
      <c r="D44" s="1"/>
      <c r="E44" s="1"/>
      <c r="F44" s="1"/>
      <c r="G44" s="1"/>
      <c r="H44" s="1"/>
      <c r="I44" s="1"/>
      <c r="J44" s="1"/>
      <c r="K44" s="1"/>
      <c r="L44" s="1"/>
      <c r="M44" s="1"/>
      <c r="N44" s="66" t="s">
        <v>120</v>
      </c>
      <c r="O44" s="1"/>
      <c r="P44" s="1"/>
      <c r="Q44" s="1"/>
      <c r="R44" s="1"/>
      <c r="S44" s="1"/>
      <c r="T44" s="1"/>
      <c r="U44" s="1"/>
      <c r="V44" s="1"/>
      <c r="W44" s="1"/>
      <c r="X44" s="1"/>
      <c r="Y44" s="1"/>
      <c r="Z44" s="1"/>
      <c r="AA44" s="52"/>
      <c r="AB44" s="58"/>
      <c r="AC44" s="59"/>
      <c r="AD44" s="58"/>
      <c r="AE44" s="58"/>
      <c r="AF44" s="55"/>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1:75" ht="13.5" customHeight="1" thickBot="1">
      <c r="A45" s="188" t="s">
        <v>121</v>
      </c>
      <c r="B45" s="189"/>
      <c r="C45" s="189"/>
      <c r="D45" s="189"/>
      <c r="E45" s="190"/>
      <c r="F45" s="196"/>
      <c r="G45" s="189"/>
      <c r="H45" s="189"/>
      <c r="I45" s="189"/>
      <c r="J45" s="189"/>
      <c r="K45" s="189"/>
      <c r="L45" s="197"/>
      <c r="M45" s="1"/>
      <c r="N45" s="202" t="s">
        <v>122</v>
      </c>
      <c r="O45" s="203"/>
      <c r="P45" s="204"/>
      <c r="Q45" s="202" t="s">
        <v>123</v>
      </c>
      <c r="R45" s="203"/>
      <c r="S45" s="204"/>
      <c r="T45" s="202" t="s">
        <v>124</v>
      </c>
      <c r="U45" s="203"/>
      <c r="V45" s="203"/>
      <c r="W45" s="203"/>
      <c r="X45" s="203"/>
      <c r="Y45" s="204"/>
      <c r="Z45" s="1"/>
      <c r="AA45" s="52"/>
      <c r="AB45" s="58"/>
      <c r="AC45" s="59"/>
      <c r="AD45" s="58"/>
      <c r="AE45" s="58"/>
      <c r="AF45" s="55"/>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row>
    <row r="46" spans="1:75" ht="15.75" customHeight="1" thickTop="1">
      <c r="A46" s="191"/>
      <c r="B46" s="181"/>
      <c r="C46" s="181"/>
      <c r="D46" s="181"/>
      <c r="E46" s="192"/>
      <c r="F46" s="198"/>
      <c r="G46" s="181"/>
      <c r="H46" s="181"/>
      <c r="I46" s="181"/>
      <c r="J46" s="181"/>
      <c r="K46" s="181"/>
      <c r="L46" s="199"/>
      <c r="M46" s="1"/>
      <c r="N46" s="210"/>
      <c r="O46" s="211"/>
      <c r="P46" s="212"/>
      <c r="Q46" s="180"/>
      <c r="R46" s="181"/>
      <c r="S46" s="182"/>
      <c r="T46" s="183" t="s">
        <v>125</v>
      </c>
      <c r="U46" s="181"/>
      <c r="V46" s="181"/>
      <c r="W46" s="181"/>
      <c r="X46" s="181"/>
      <c r="Y46" s="182"/>
      <c r="Z46" s="1"/>
      <c r="AA46" s="52"/>
      <c r="AB46" s="58"/>
      <c r="AC46" s="59"/>
      <c r="AD46" s="58"/>
      <c r="AE46" s="58"/>
      <c r="AF46" s="55"/>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row>
    <row r="47" spans="1:75" ht="15" customHeight="1" thickBot="1">
      <c r="A47" s="193"/>
      <c r="B47" s="194"/>
      <c r="C47" s="194"/>
      <c r="D47" s="194"/>
      <c r="E47" s="195"/>
      <c r="F47" s="200"/>
      <c r="G47" s="194"/>
      <c r="H47" s="194"/>
      <c r="I47" s="194"/>
      <c r="J47" s="194"/>
      <c r="K47" s="194"/>
      <c r="L47" s="201"/>
      <c r="M47" s="1"/>
      <c r="N47" s="156"/>
      <c r="O47" s="157"/>
      <c r="P47" s="159"/>
      <c r="Q47" s="156"/>
      <c r="R47" s="157"/>
      <c r="S47" s="159"/>
      <c r="T47" s="156"/>
      <c r="U47" s="157"/>
      <c r="V47" s="157"/>
      <c r="W47" s="157"/>
      <c r="X47" s="157"/>
      <c r="Y47" s="159"/>
      <c r="Z47" s="1"/>
      <c r="AA47" s="52"/>
      <c r="AB47" s="58"/>
      <c r="AC47" s="59"/>
      <c r="AD47" s="58"/>
      <c r="AE47" s="58"/>
      <c r="AF47" s="55"/>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row>
    <row r="48" spans="1:75"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1"/>
      <c r="AA48" s="52"/>
      <c r="AB48" s="58"/>
      <c r="AC48" s="59"/>
      <c r="AD48" s="58"/>
      <c r="AE48" s="58"/>
      <c r="AF48" s="55"/>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row>
    <row r="49" spans="1:75"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1"/>
      <c r="AA49" s="52"/>
      <c r="AB49" s="58"/>
      <c r="AC49" s="59"/>
      <c r="AD49" s="58"/>
      <c r="AE49" s="58"/>
      <c r="AF49" s="55"/>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row>
    <row r="50" spans="1:75"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1"/>
      <c r="AA50" s="52"/>
      <c r="AB50" s="58"/>
      <c r="AC50" s="59"/>
      <c r="AD50" s="58"/>
      <c r="AE50" s="58"/>
      <c r="AF50" s="55"/>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row>
    <row r="51" spans="1:75"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1"/>
      <c r="AA51" s="52"/>
      <c r="AB51" s="58"/>
      <c r="AC51" s="59"/>
      <c r="AD51" s="58"/>
      <c r="AE51" s="58"/>
      <c r="AF51" s="55"/>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row>
    <row r="52" spans="1:75"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1"/>
      <c r="AA52" s="52"/>
      <c r="AB52" s="58"/>
      <c r="AC52" s="59"/>
      <c r="AD52" s="58"/>
      <c r="AE52" s="58"/>
      <c r="AF52" s="55"/>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row>
    <row r="53" spans="1:75"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1"/>
      <c r="AA53" s="52"/>
      <c r="AB53" s="58"/>
      <c r="AC53" s="59"/>
      <c r="AD53" s="58"/>
      <c r="AE53" s="58"/>
      <c r="AF53" s="55"/>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row>
    <row r="54" spans="1:75"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1"/>
      <c r="AA54" s="52"/>
      <c r="AB54" s="58"/>
      <c r="AC54" s="59"/>
      <c r="AD54" s="58"/>
      <c r="AE54" s="58"/>
      <c r="AF54" s="55"/>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row>
    <row r="55" spans="1:7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1"/>
      <c r="AA55" s="52"/>
      <c r="AB55" s="58"/>
      <c r="AC55" s="59"/>
      <c r="AD55" s="58"/>
      <c r="AE55" s="58"/>
      <c r="AF55" s="55"/>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row>
    <row r="56" spans="1:75"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1"/>
      <c r="AA56" s="52"/>
      <c r="AB56" s="58"/>
      <c r="AC56" s="59"/>
      <c r="AD56" s="58"/>
      <c r="AE56" s="58"/>
      <c r="AF56" s="55"/>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row>
    <row r="57" spans="1:75"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1"/>
      <c r="AA57" s="52"/>
      <c r="AB57" s="58"/>
      <c r="AC57" s="59"/>
      <c r="AD57" s="58"/>
      <c r="AE57" s="58"/>
      <c r="AF57" s="55"/>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row>
    <row r="58" spans="1:75"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1"/>
      <c r="AA58" s="52"/>
      <c r="AB58" s="58"/>
      <c r="AC58" s="59"/>
      <c r="AD58" s="58"/>
      <c r="AE58" s="58"/>
      <c r="AF58" s="55"/>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row>
    <row r="59" spans="1:75"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1"/>
      <c r="AA59" s="52"/>
      <c r="AB59" s="58"/>
      <c r="AC59" s="59"/>
      <c r="AD59" s="58"/>
      <c r="AE59" s="58"/>
      <c r="AF59" s="55"/>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row>
    <row r="60" spans="1:75"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1"/>
      <c r="AA60" s="52"/>
      <c r="AB60" s="58"/>
      <c r="AC60" s="59"/>
      <c r="AD60" s="58"/>
      <c r="AE60" s="58"/>
      <c r="AF60" s="55"/>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row>
    <row r="61" spans="1:75"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1"/>
      <c r="AA61" s="52"/>
      <c r="AB61" s="58"/>
      <c r="AC61" s="59"/>
      <c r="AD61" s="58"/>
      <c r="AE61" s="58"/>
      <c r="AF61" s="55"/>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row>
    <row r="62" spans="1:75"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1"/>
      <c r="AA62" s="52"/>
      <c r="AB62" s="58"/>
      <c r="AC62" s="59"/>
      <c r="AD62" s="58"/>
      <c r="AE62" s="58"/>
      <c r="AF62" s="55"/>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row>
    <row r="63" spans="1:75"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1"/>
      <c r="AA63" s="52"/>
      <c r="AB63" s="58"/>
      <c r="AC63" s="59"/>
      <c r="AD63" s="58"/>
      <c r="AE63" s="58"/>
      <c r="AF63" s="55"/>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row>
    <row r="64" spans="1:75"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1"/>
      <c r="AA64" s="52"/>
      <c r="AB64" s="58"/>
      <c r="AC64" s="59"/>
      <c r="AD64" s="58"/>
      <c r="AE64" s="58"/>
      <c r="AF64" s="55"/>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row>
    <row r="65" spans="1:7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1"/>
      <c r="AA65" s="52"/>
      <c r="AB65" s="58"/>
      <c r="AC65" s="59"/>
      <c r="AD65" s="58"/>
      <c r="AE65" s="58"/>
      <c r="AF65" s="55"/>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row>
    <row r="66" spans="1:75"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1"/>
      <c r="AA66" s="52"/>
      <c r="AB66" s="58"/>
      <c r="AC66" s="59"/>
      <c r="AD66" s="58"/>
      <c r="AE66" s="58"/>
      <c r="AF66" s="55"/>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row>
    <row r="67" spans="1:75"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1"/>
      <c r="AA67" s="52"/>
      <c r="AB67" s="58"/>
      <c r="AC67" s="59"/>
      <c r="AD67" s="58"/>
      <c r="AE67" s="58"/>
      <c r="AF67" s="55"/>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row>
    <row r="68" spans="1:75"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1"/>
      <c r="AA68" s="52"/>
      <c r="AB68" s="58"/>
      <c r="AC68" s="59"/>
      <c r="AD68" s="58"/>
      <c r="AE68" s="58"/>
      <c r="AF68" s="55"/>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row>
    <row r="69" spans="1:75"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1"/>
      <c r="AA69" s="52"/>
      <c r="AB69" s="58"/>
      <c r="AC69" s="59"/>
      <c r="AD69" s="58"/>
      <c r="AE69" s="58"/>
      <c r="AF69" s="55"/>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row>
    <row r="70" spans="1:75"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1"/>
      <c r="AA70" s="52"/>
      <c r="AB70" s="58"/>
      <c r="AC70" s="59"/>
      <c r="AD70" s="58"/>
      <c r="AE70" s="58"/>
      <c r="AF70" s="55"/>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row>
    <row r="71" spans="1:75"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1"/>
      <c r="AA71" s="52"/>
      <c r="AB71" s="58"/>
      <c r="AC71" s="59"/>
      <c r="AD71" s="58"/>
      <c r="AE71" s="58"/>
      <c r="AF71" s="55"/>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row>
    <row r="72" spans="1:75"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1"/>
      <c r="AA72" s="52"/>
      <c r="AB72" s="58"/>
      <c r="AC72" s="59"/>
      <c r="AD72" s="58"/>
      <c r="AE72" s="58"/>
      <c r="AF72" s="55"/>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row>
    <row r="73" spans="1:75"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1"/>
      <c r="AA73" s="52"/>
      <c r="AB73" s="58"/>
      <c r="AC73" s="59"/>
      <c r="AD73" s="58"/>
      <c r="AE73" s="58"/>
      <c r="AF73" s="55"/>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row>
    <row r="74" spans="1:75"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1"/>
      <c r="AA74" s="52"/>
      <c r="AB74" s="58"/>
      <c r="AC74" s="59"/>
      <c r="AD74" s="58"/>
      <c r="AE74" s="58"/>
      <c r="AF74" s="55"/>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row>
    <row r="75" spans="1: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1"/>
      <c r="AA75" s="52"/>
      <c r="AB75" s="58"/>
      <c r="AC75" s="59"/>
      <c r="AD75" s="58"/>
      <c r="AE75" s="58"/>
      <c r="AF75" s="55"/>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row>
    <row r="76" spans="1:75"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1"/>
      <c r="AA76" s="52"/>
      <c r="AB76" s="58"/>
      <c r="AC76" s="59"/>
      <c r="AD76" s="58"/>
      <c r="AE76" s="58"/>
      <c r="AF76" s="55"/>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row>
    <row r="77" spans="1:75"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1"/>
      <c r="AA77" s="52"/>
      <c r="AB77" s="58"/>
      <c r="AC77" s="59"/>
      <c r="AD77" s="58"/>
      <c r="AE77" s="58"/>
      <c r="AF77" s="55"/>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row>
    <row r="78" spans="1:75"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1"/>
      <c r="AA78" s="52"/>
      <c r="AB78" s="58"/>
      <c r="AC78" s="59"/>
      <c r="AD78" s="58"/>
      <c r="AE78" s="58"/>
      <c r="AF78" s="55"/>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row>
    <row r="79" spans="1:75"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1"/>
      <c r="AA79" s="52"/>
      <c r="AB79" s="58"/>
      <c r="AC79" s="59"/>
      <c r="AD79" s="58"/>
      <c r="AE79" s="58"/>
      <c r="AF79" s="55"/>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row>
    <row r="80" spans="1:75"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1"/>
      <c r="AA80" s="52"/>
      <c r="AB80" s="58"/>
      <c r="AC80" s="59"/>
      <c r="AD80" s="58"/>
      <c r="AE80" s="58"/>
      <c r="AF80" s="55"/>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row>
    <row r="81" spans="1:75"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1"/>
      <c r="AA81" s="52"/>
      <c r="AB81" s="58"/>
      <c r="AC81" s="59"/>
      <c r="AD81" s="58"/>
      <c r="AE81" s="58"/>
      <c r="AF81" s="55"/>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row>
    <row r="82" spans="1:75"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1"/>
      <c r="AA82" s="52"/>
      <c r="AB82" s="58"/>
      <c r="AC82" s="59"/>
      <c r="AD82" s="58"/>
      <c r="AE82" s="58"/>
      <c r="AF82" s="55"/>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row>
    <row r="83" spans="1:75"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1"/>
      <c r="AA83" s="52"/>
      <c r="AB83" s="58"/>
      <c r="AC83" s="59"/>
      <c r="AD83" s="58"/>
      <c r="AE83" s="58"/>
      <c r="AF83" s="55"/>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row>
    <row r="84" spans="1:75"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1"/>
      <c r="AA84" s="52"/>
      <c r="AB84" s="58"/>
      <c r="AC84" s="59"/>
      <c r="AD84" s="58"/>
      <c r="AE84" s="58"/>
      <c r="AF84" s="55"/>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row>
    <row r="85" spans="1:7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1"/>
      <c r="AA85" s="52"/>
      <c r="AB85" s="58"/>
      <c r="AC85" s="59"/>
      <c r="AD85" s="58"/>
      <c r="AE85" s="58"/>
      <c r="AF85" s="55"/>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row>
    <row r="86" spans="1:75"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1"/>
      <c r="AA86" s="52"/>
      <c r="AB86" s="58"/>
      <c r="AC86" s="59"/>
      <c r="AD86" s="58"/>
      <c r="AE86" s="58"/>
      <c r="AF86" s="55"/>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row>
    <row r="87" spans="1:75"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1"/>
      <c r="AA87" s="52"/>
      <c r="AB87" s="58"/>
      <c r="AC87" s="59"/>
      <c r="AD87" s="58"/>
      <c r="AE87" s="58"/>
      <c r="AF87" s="55"/>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row>
    <row r="88" spans="1:75"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1"/>
      <c r="AA88" s="52"/>
      <c r="AB88" s="58"/>
      <c r="AC88" s="59"/>
      <c r="AD88" s="58"/>
      <c r="AE88" s="58"/>
      <c r="AF88" s="55"/>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row>
    <row r="89" spans="1:75"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1"/>
      <c r="AA89" s="52"/>
      <c r="AB89" s="58"/>
      <c r="AC89" s="59"/>
      <c r="AD89" s="58"/>
      <c r="AE89" s="58"/>
      <c r="AF89" s="55"/>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row>
    <row r="90" spans="1:75"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1"/>
      <c r="AA90" s="52"/>
      <c r="AB90" s="58"/>
      <c r="AC90" s="59"/>
      <c r="AD90" s="58"/>
      <c r="AE90" s="58"/>
      <c r="AF90" s="55"/>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row>
    <row r="91" spans="1:75"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1"/>
      <c r="AA91" s="52"/>
      <c r="AB91" s="58"/>
      <c r="AC91" s="59"/>
      <c r="AD91" s="58"/>
      <c r="AE91" s="58"/>
      <c r="AF91" s="55"/>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row>
    <row r="92" spans="1:75"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1"/>
      <c r="AA92" s="52"/>
      <c r="AB92" s="58"/>
      <c r="AC92" s="59"/>
      <c r="AD92" s="58"/>
      <c r="AE92" s="58"/>
      <c r="AF92" s="55"/>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row>
    <row r="93" spans="1:75"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1"/>
      <c r="AA93" s="52"/>
      <c r="AB93" s="58"/>
      <c r="AC93" s="59"/>
      <c r="AD93" s="58"/>
      <c r="AE93" s="58"/>
      <c r="AF93" s="55"/>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row>
    <row r="94" spans="1:75"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1"/>
      <c r="AA94" s="52"/>
      <c r="AB94" s="58"/>
      <c r="AC94" s="59"/>
      <c r="AD94" s="58"/>
      <c r="AE94" s="58"/>
      <c r="AF94" s="55"/>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row>
    <row r="95" spans="1:7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1"/>
      <c r="AA95" s="52"/>
      <c r="AB95" s="58"/>
      <c r="AC95" s="59"/>
      <c r="AD95" s="58"/>
      <c r="AE95" s="58"/>
      <c r="AF95" s="55"/>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row>
    <row r="96" spans="1:75"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1"/>
      <c r="AA96" s="52"/>
      <c r="AB96" s="58"/>
      <c r="AC96" s="59"/>
      <c r="AD96" s="58"/>
      <c r="AE96" s="58"/>
      <c r="AF96" s="55"/>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row>
    <row r="97" spans="1:75"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1"/>
      <c r="AA97" s="52"/>
      <c r="AB97" s="58"/>
      <c r="AC97" s="59"/>
      <c r="AD97" s="58"/>
      <c r="AE97" s="58"/>
      <c r="AF97" s="55"/>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row>
    <row r="98" spans="1:75"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1"/>
      <c r="AA98" s="52"/>
      <c r="AB98" s="58"/>
      <c r="AC98" s="59"/>
      <c r="AD98" s="58"/>
      <c r="AE98" s="58"/>
      <c r="AF98" s="55"/>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row>
    <row r="99" spans="1:75"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1"/>
      <c r="AA99" s="52"/>
      <c r="AB99" s="58"/>
      <c r="AC99" s="59"/>
      <c r="AD99" s="58"/>
      <c r="AE99" s="58"/>
      <c r="AF99" s="55"/>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row>
    <row r="100" spans="1:75"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1"/>
      <c r="AA100" s="52"/>
      <c r="AB100" s="58"/>
      <c r="AC100" s="59"/>
      <c r="AD100" s="58"/>
      <c r="AE100" s="58"/>
      <c r="AF100" s="55"/>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row>
    <row r="101" spans="1:75"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1"/>
      <c r="AA101" s="52"/>
      <c r="AB101" s="58"/>
      <c r="AC101" s="59"/>
      <c r="AD101" s="58"/>
      <c r="AE101" s="58"/>
      <c r="AF101" s="55"/>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row>
    <row r="102" spans="1:75"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1"/>
      <c r="AA102" s="52"/>
      <c r="AB102" s="58"/>
      <c r="AC102" s="59"/>
      <c r="AD102" s="58"/>
      <c r="AE102" s="58"/>
      <c r="AF102" s="55"/>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row>
    <row r="103" spans="1:75"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1"/>
      <c r="AA103" s="52"/>
      <c r="AB103" s="58"/>
      <c r="AC103" s="59"/>
      <c r="AD103" s="58"/>
      <c r="AE103" s="58"/>
      <c r="AF103" s="55"/>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row>
    <row r="104" spans="1:75"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1"/>
      <c r="AA104" s="52"/>
      <c r="AB104" s="58"/>
      <c r="AC104" s="59"/>
      <c r="AD104" s="58"/>
      <c r="AE104" s="58"/>
      <c r="AF104" s="55"/>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row>
    <row r="105" spans="1:7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1"/>
      <c r="AA105" s="52"/>
      <c r="AB105" s="58"/>
      <c r="AC105" s="59"/>
      <c r="AD105" s="58"/>
      <c r="AE105" s="58"/>
      <c r="AF105" s="55"/>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row>
    <row r="106" spans="1:75"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1"/>
      <c r="AA106" s="52"/>
      <c r="AB106" s="58"/>
      <c r="AC106" s="59"/>
      <c r="AD106" s="58"/>
      <c r="AE106" s="58"/>
      <c r="AF106" s="55"/>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row>
    <row r="107" spans="1:75"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1"/>
      <c r="AA107" s="52"/>
      <c r="AB107" s="58"/>
      <c r="AC107" s="59"/>
      <c r="AD107" s="58"/>
      <c r="AE107" s="58"/>
      <c r="AF107" s="55"/>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row>
    <row r="108" spans="1:75"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1"/>
      <c r="AA108" s="52"/>
      <c r="AB108" s="58"/>
      <c r="AC108" s="59"/>
      <c r="AD108" s="58"/>
      <c r="AE108" s="58"/>
      <c r="AF108" s="55"/>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row>
    <row r="109" spans="1:75"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1"/>
      <c r="AA109" s="52"/>
      <c r="AB109" s="58"/>
      <c r="AC109" s="59"/>
      <c r="AD109" s="58"/>
      <c r="AE109" s="58"/>
      <c r="AF109" s="55"/>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row>
    <row r="110" spans="1:75"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1"/>
      <c r="AA110" s="52"/>
      <c r="AB110" s="58"/>
      <c r="AC110" s="59"/>
      <c r="AD110" s="58"/>
      <c r="AE110" s="58"/>
      <c r="AF110" s="55"/>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row>
    <row r="111" spans="1:75"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1"/>
      <c r="AA111" s="52"/>
      <c r="AB111" s="58"/>
      <c r="AC111" s="59"/>
      <c r="AD111" s="58"/>
      <c r="AE111" s="58"/>
      <c r="AF111" s="55"/>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row>
    <row r="112" spans="1:75"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1"/>
      <c r="AA112" s="52"/>
      <c r="AB112" s="58"/>
      <c r="AC112" s="59"/>
      <c r="AD112" s="58"/>
      <c r="AE112" s="58"/>
      <c r="AF112" s="55"/>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row>
    <row r="113" spans="1:75"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1"/>
      <c r="AA113" s="52"/>
      <c r="AB113" s="58"/>
      <c r="AC113" s="59"/>
      <c r="AD113" s="58"/>
      <c r="AE113" s="58"/>
      <c r="AF113" s="55"/>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row>
    <row r="114" spans="1:75"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1"/>
      <c r="AA114" s="52"/>
      <c r="AB114" s="58"/>
      <c r="AC114" s="59"/>
      <c r="AD114" s="58"/>
      <c r="AE114" s="58"/>
      <c r="AF114" s="55"/>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row>
    <row r="115" spans="1:7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1"/>
      <c r="AA115" s="52"/>
      <c r="AB115" s="58"/>
      <c r="AC115" s="59"/>
      <c r="AD115" s="58"/>
      <c r="AE115" s="58"/>
      <c r="AF115" s="55"/>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row>
    <row r="116" spans="1:75"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1"/>
      <c r="AA116" s="52"/>
      <c r="AB116" s="58"/>
      <c r="AC116" s="59"/>
      <c r="AD116" s="58"/>
      <c r="AE116" s="58"/>
      <c r="AF116" s="55"/>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row>
    <row r="117" spans="1:75"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1"/>
      <c r="AA117" s="52"/>
      <c r="AB117" s="58"/>
      <c r="AC117" s="59"/>
      <c r="AD117" s="58"/>
      <c r="AE117" s="58"/>
      <c r="AF117" s="55"/>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row>
    <row r="118" spans="1:75"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1"/>
      <c r="AA118" s="52"/>
      <c r="AB118" s="58"/>
      <c r="AC118" s="59"/>
      <c r="AD118" s="58"/>
      <c r="AE118" s="58"/>
      <c r="AF118" s="55"/>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row>
    <row r="119" spans="1:75"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1"/>
      <c r="AA119" s="52"/>
      <c r="AB119" s="58"/>
      <c r="AC119" s="59"/>
      <c r="AD119" s="58"/>
      <c r="AE119" s="58"/>
      <c r="AF119" s="55"/>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row>
    <row r="120" spans="1:75"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1"/>
      <c r="AA120" s="52"/>
      <c r="AB120" s="58"/>
      <c r="AC120" s="59"/>
      <c r="AD120" s="58"/>
      <c r="AE120" s="58"/>
      <c r="AF120" s="55"/>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row>
    <row r="121" spans="1:75"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1"/>
      <c r="AA121" s="52"/>
      <c r="AB121" s="58"/>
      <c r="AC121" s="59"/>
      <c r="AD121" s="58"/>
      <c r="AE121" s="58"/>
      <c r="AF121" s="55"/>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row>
    <row r="122" spans="1:75"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1"/>
      <c r="AA122" s="52"/>
      <c r="AB122" s="58"/>
      <c r="AC122" s="59"/>
      <c r="AD122" s="58"/>
      <c r="AE122" s="58"/>
      <c r="AF122" s="55"/>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row>
    <row r="123" spans="1:75"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1"/>
      <c r="AA123" s="52"/>
      <c r="AB123" s="58"/>
      <c r="AC123" s="59"/>
      <c r="AD123" s="58"/>
      <c r="AE123" s="58"/>
      <c r="AF123" s="55"/>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row>
    <row r="124" spans="1:75"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1"/>
      <c r="AA124" s="52"/>
      <c r="AB124" s="58"/>
      <c r="AC124" s="59"/>
      <c r="AD124" s="58"/>
      <c r="AE124" s="58"/>
      <c r="AF124" s="55"/>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row>
    <row r="125" spans="1:7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1"/>
      <c r="AA125" s="52"/>
      <c r="AB125" s="58"/>
      <c r="AC125" s="59"/>
      <c r="AD125" s="58"/>
      <c r="AE125" s="58"/>
      <c r="AF125" s="55"/>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row>
    <row r="126" spans="1:75"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1"/>
      <c r="AA126" s="52"/>
      <c r="AB126" s="58"/>
      <c r="AC126" s="59"/>
      <c r="AD126" s="58"/>
      <c r="AE126" s="58"/>
      <c r="AF126" s="55"/>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row>
    <row r="127" spans="1:75"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1"/>
      <c r="AA127" s="52"/>
      <c r="AB127" s="58"/>
      <c r="AC127" s="59"/>
      <c r="AD127" s="58"/>
      <c r="AE127" s="58"/>
      <c r="AF127" s="55"/>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row>
    <row r="128" spans="1:75"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1"/>
      <c r="AA128" s="52"/>
      <c r="AB128" s="58"/>
      <c r="AC128" s="59"/>
      <c r="AD128" s="58"/>
      <c r="AE128" s="58"/>
      <c r="AF128" s="55"/>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row>
    <row r="129" spans="1:75"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1"/>
      <c r="AA129" s="52"/>
      <c r="AB129" s="58"/>
      <c r="AC129" s="59"/>
      <c r="AD129" s="58"/>
      <c r="AE129" s="58"/>
      <c r="AF129" s="55"/>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row>
    <row r="130" spans="1:75"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1"/>
      <c r="AA130" s="52"/>
      <c r="AB130" s="58"/>
      <c r="AC130" s="59"/>
      <c r="AD130" s="58"/>
      <c r="AE130" s="58"/>
      <c r="AF130" s="55"/>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row>
    <row r="131" spans="1:75"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1"/>
      <c r="AA131" s="52"/>
      <c r="AB131" s="58"/>
      <c r="AC131" s="59"/>
      <c r="AD131" s="58"/>
      <c r="AE131" s="58"/>
      <c r="AF131" s="55"/>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row>
    <row r="132" spans="1:75"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1"/>
      <c r="AA132" s="52"/>
      <c r="AB132" s="58"/>
      <c r="AC132" s="59"/>
      <c r="AD132" s="58"/>
      <c r="AE132" s="58"/>
      <c r="AF132" s="55"/>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row>
    <row r="133" spans="1:75"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1"/>
      <c r="AA133" s="52"/>
      <c r="AB133" s="58"/>
      <c r="AC133" s="59"/>
      <c r="AD133" s="58"/>
      <c r="AE133" s="58"/>
      <c r="AF133" s="55"/>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row>
    <row r="134" spans="1:75"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1"/>
      <c r="AA134" s="52"/>
      <c r="AB134" s="58"/>
      <c r="AC134" s="59"/>
      <c r="AD134" s="58"/>
      <c r="AE134" s="58"/>
      <c r="AF134" s="55"/>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row>
    <row r="135" spans="1:7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1"/>
      <c r="AA135" s="52"/>
      <c r="AB135" s="58"/>
      <c r="AC135" s="59"/>
      <c r="AD135" s="58"/>
      <c r="AE135" s="58"/>
      <c r="AF135" s="55"/>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row>
    <row r="136" spans="1:75"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1"/>
      <c r="AA136" s="52"/>
      <c r="AB136" s="58"/>
      <c r="AC136" s="59"/>
      <c r="AD136" s="58"/>
      <c r="AE136" s="58"/>
      <c r="AF136" s="55"/>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row>
    <row r="137" spans="1:75"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1"/>
      <c r="AA137" s="52"/>
      <c r="AB137" s="58"/>
      <c r="AC137" s="59"/>
      <c r="AD137" s="58"/>
      <c r="AE137" s="58"/>
      <c r="AF137" s="55"/>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row>
    <row r="138" spans="1:75"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1"/>
      <c r="AA138" s="52"/>
      <c r="AB138" s="58"/>
      <c r="AC138" s="59"/>
      <c r="AD138" s="58"/>
      <c r="AE138" s="58"/>
      <c r="AF138" s="55"/>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row>
    <row r="139" spans="1:75"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1"/>
      <c r="AA139" s="52"/>
      <c r="AB139" s="58"/>
      <c r="AC139" s="59"/>
      <c r="AD139" s="58"/>
      <c r="AE139" s="58"/>
      <c r="AF139" s="55"/>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row>
    <row r="140" spans="1:75"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1"/>
      <c r="AA140" s="52"/>
      <c r="AB140" s="58"/>
      <c r="AC140" s="59"/>
      <c r="AD140" s="58"/>
      <c r="AE140" s="58"/>
      <c r="AF140" s="55"/>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row>
    <row r="141" spans="1:75"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1"/>
      <c r="AA141" s="52"/>
      <c r="AB141" s="58"/>
      <c r="AC141" s="59"/>
      <c r="AD141" s="58"/>
      <c r="AE141" s="58"/>
      <c r="AF141" s="55"/>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row>
    <row r="142" spans="1:75"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1"/>
      <c r="AA142" s="52"/>
      <c r="AB142" s="58"/>
      <c r="AC142" s="59"/>
      <c r="AD142" s="58"/>
      <c r="AE142" s="58"/>
      <c r="AF142" s="55"/>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row>
    <row r="143" spans="1:75"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1"/>
      <c r="AA143" s="52"/>
      <c r="AB143" s="58"/>
      <c r="AC143" s="59"/>
      <c r="AD143" s="58"/>
      <c r="AE143" s="58"/>
      <c r="AF143" s="55"/>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row>
    <row r="144" spans="1:75"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1"/>
      <c r="AA144" s="52"/>
      <c r="AB144" s="58"/>
      <c r="AC144" s="59"/>
      <c r="AD144" s="58"/>
      <c r="AE144" s="58"/>
      <c r="AF144" s="55"/>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row>
    <row r="145" spans="1:7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1"/>
      <c r="AA145" s="52"/>
      <c r="AB145" s="58"/>
      <c r="AC145" s="59"/>
      <c r="AD145" s="58"/>
      <c r="AE145" s="58"/>
      <c r="AF145" s="55"/>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row>
    <row r="146" spans="1:75"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1"/>
      <c r="AA146" s="52"/>
      <c r="AB146" s="58"/>
      <c r="AC146" s="59"/>
      <c r="AD146" s="58"/>
      <c r="AE146" s="58"/>
      <c r="AF146" s="55"/>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row>
    <row r="147" spans="1:75"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1"/>
      <c r="AA147" s="52"/>
      <c r="AB147" s="58"/>
      <c r="AC147" s="59"/>
      <c r="AD147" s="58"/>
      <c r="AE147" s="58"/>
      <c r="AF147" s="55"/>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row>
    <row r="148" spans="1:75"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1"/>
      <c r="AA148" s="52"/>
      <c r="AB148" s="58"/>
      <c r="AC148" s="59"/>
      <c r="AD148" s="58"/>
      <c r="AE148" s="58"/>
      <c r="AF148" s="55"/>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row>
    <row r="149" spans="1:75"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1"/>
      <c r="AA149" s="52"/>
      <c r="AB149" s="58"/>
      <c r="AC149" s="59"/>
      <c r="AD149" s="58"/>
      <c r="AE149" s="58"/>
      <c r="AF149" s="55"/>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row>
    <row r="150" spans="1:75"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1"/>
      <c r="AA150" s="52"/>
      <c r="AB150" s="58"/>
      <c r="AC150" s="59"/>
      <c r="AD150" s="58"/>
      <c r="AE150" s="58"/>
      <c r="AF150" s="55"/>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row>
    <row r="151" spans="1:75"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1"/>
      <c r="AA151" s="52"/>
      <c r="AB151" s="58"/>
      <c r="AC151" s="59"/>
      <c r="AD151" s="58"/>
      <c r="AE151" s="58"/>
      <c r="AF151" s="55"/>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row>
    <row r="152" spans="1:75"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1"/>
      <c r="AA152" s="52"/>
      <c r="AB152" s="58"/>
      <c r="AC152" s="59"/>
      <c r="AD152" s="58"/>
      <c r="AE152" s="58"/>
      <c r="AF152" s="55"/>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row>
    <row r="153" spans="1:75"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1"/>
      <c r="AA153" s="52"/>
      <c r="AB153" s="58"/>
      <c r="AC153" s="59"/>
      <c r="AD153" s="58"/>
      <c r="AE153" s="58"/>
      <c r="AF153" s="55"/>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row>
    <row r="154" spans="1:75"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1"/>
      <c r="AA154" s="52"/>
      <c r="AB154" s="58"/>
      <c r="AC154" s="59"/>
      <c r="AD154" s="58"/>
      <c r="AE154" s="58"/>
      <c r="AF154" s="55"/>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row>
    <row r="155" spans="1:7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1"/>
      <c r="AA155" s="52"/>
      <c r="AB155" s="58"/>
      <c r="AC155" s="59"/>
      <c r="AD155" s="58"/>
      <c r="AE155" s="58"/>
      <c r="AF155" s="55"/>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row>
    <row r="156" spans="1:75"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1"/>
      <c r="AA156" s="52"/>
      <c r="AB156" s="58"/>
      <c r="AC156" s="59"/>
      <c r="AD156" s="58"/>
      <c r="AE156" s="58"/>
      <c r="AF156" s="55"/>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row>
    <row r="157" spans="1:75"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1"/>
      <c r="AA157" s="52"/>
      <c r="AB157" s="58"/>
      <c r="AC157" s="59"/>
      <c r="AD157" s="58"/>
      <c r="AE157" s="58"/>
      <c r="AF157" s="55"/>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row>
    <row r="158" spans="1:75"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1"/>
      <c r="AA158" s="52"/>
      <c r="AB158" s="58"/>
      <c r="AC158" s="59"/>
      <c r="AD158" s="58"/>
      <c r="AE158" s="58"/>
      <c r="AF158" s="55"/>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row>
    <row r="159" spans="1:75"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1"/>
      <c r="AA159" s="52"/>
      <c r="AB159" s="58"/>
      <c r="AC159" s="59"/>
      <c r="AD159" s="58"/>
      <c r="AE159" s="58"/>
      <c r="AF159" s="55"/>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row>
    <row r="160" spans="1:75"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1"/>
      <c r="AA160" s="52"/>
      <c r="AB160" s="58"/>
      <c r="AC160" s="59"/>
      <c r="AD160" s="58"/>
      <c r="AE160" s="58"/>
      <c r="AF160" s="55"/>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row>
    <row r="161" spans="1:75"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1"/>
      <c r="AA161" s="52"/>
      <c r="AB161" s="58"/>
      <c r="AC161" s="59"/>
      <c r="AD161" s="58"/>
      <c r="AE161" s="58"/>
      <c r="AF161" s="55"/>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row>
    <row r="162" spans="1:75"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1"/>
      <c r="AA162" s="52"/>
      <c r="AB162" s="58"/>
      <c r="AC162" s="59"/>
      <c r="AD162" s="58"/>
      <c r="AE162" s="58"/>
      <c r="AF162" s="55"/>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row>
    <row r="163" spans="1:75"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1"/>
      <c r="AA163" s="52"/>
      <c r="AB163" s="58"/>
      <c r="AC163" s="59"/>
      <c r="AD163" s="58"/>
      <c r="AE163" s="58"/>
      <c r="AF163" s="55"/>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row>
    <row r="164" spans="1:75"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1"/>
      <c r="AA164" s="52"/>
      <c r="AB164" s="58"/>
      <c r="AC164" s="59"/>
      <c r="AD164" s="58"/>
      <c r="AE164" s="58"/>
      <c r="AF164" s="55"/>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row>
    <row r="165" spans="1:7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1"/>
      <c r="AA165" s="52"/>
      <c r="AB165" s="58"/>
      <c r="AC165" s="59"/>
      <c r="AD165" s="58"/>
      <c r="AE165" s="58"/>
      <c r="AF165" s="55"/>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row>
    <row r="166" spans="1:75"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1"/>
      <c r="AA166" s="52"/>
      <c r="AB166" s="58"/>
      <c r="AC166" s="59"/>
      <c r="AD166" s="58"/>
      <c r="AE166" s="58"/>
      <c r="AF166" s="55"/>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row>
    <row r="167" spans="1:75"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1"/>
      <c r="AA167" s="52"/>
      <c r="AB167" s="58"/>
      <c r="AC167" s="59"/>
      <c r="AD167" s="58"/>
      <c r="AE167" s="58"/>
      <c r="AF167" s="55"/>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row>
    <row r="168" spans="1:75"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1"/>
      <c r="AA168" s="52"/>
      <c r="AB168" s="58"/>
      <c r="AC168" s="59"/>
      <c r="AD168" s="58"/>
      <c r="AE168" s="58"/>
      <c r="AF168" s="55"/>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row>
    <row r="169" spans="1:75"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1"/>
      <c r="AA169" s="52"/>
      <c r="AB169" s="58"/>
      <c r="AC169" s="59"/>
      <c r="AD169" s="58"/>
      <c r="AE169" s="58"/>
      <c r="AF169" s="55"/>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row>
    <row r="170" spans="1:75"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1"/>
      <c r="AA170" s="52"/>
      <c r="AB170" s="58"/>
      <c r="AC170" s="59"/>
      <c r="AD170" s="58"/>
      <c r="AE170" s="58"/>
      <c r="AF170" s="55"/>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row>
    <row r="171" spans="1:75"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1"/>
      <c r="AA171" s="52"/>
      <c r="AB171" s="58"/>
      <c r="AC171" s="59"/>
      <c r="AD171" s="58"/>
      <c r="AE171" s="58"/>
      <c r="AF171" s="55"/>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row>
    <row r="172" spans="1:75"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1"/>
      <c r="AA172" s="52"/>
      <c r="AB172" s="58"/>
      <c r="AC172" s="59"/>
      <c r="AD172" s="58"/>
      <c r="AE172" s="58"/>
      <c r="AF172" s="55"/>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row>
    <row r="173" spans="1:75"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1"/>
      <c r="AA173" s="52"/>
      <c r="AB173" s="58"/>
      <c r="AC173" s="59"/>
      <c r="AD173" s="58"/>
      <c r="AE173" s="58"/>
      <c r="AF173" s="55"/>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row>
    <row r="174" spans="1:75"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1"/>
      <c r="AA174" s="52"/>
      <c r="AB174" s="58"/>
      <c r="AC174" s="59"/>
      <c r="AD174" s="58"/>
      <c r="AE174" s="58"/>
      <c r="AF174" s="55"/>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row>
    <row r="175" spans="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1"/>
      <c r="AA175" s="52"/>
      <c r="AB175" s="58"/>
      <c r="AC175" s="59"/>
      <c r="AD175" s="58"/>
      <c r="AE175" s="58"/>
      <c r="AF175" s="55"/>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row>
    <row r="176" spans="1:75"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1"/>
      <c r="AA176" s="52"/>
      <c r="AB176" s="58"/>
      <c r="AC176" s="59"/>
      <c r="AD176" s="58"/>
      <c r="AE176" s="58"/>
      <c r="AF176" s="55"/>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row>
    <row r="177" spans="1:75"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1"/>
      <c r="AA177" s="52"/>
      <c r="AB177" s="58"/>
      <c r="AC177" s="59"/>
      <c r="AD177" s="58"/>
      <c r="AE177" s="58"/>
      <c r="AF177" s="55"/>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row>
    <row r="178" spans="1:75"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1"/>
      <c r="AA178" s="52"/>
      <c r="AB178" s="58"/>
      <c r="AC178" s="59"/>
      <c r="AD178" s="58"/>
      <c r="AE178" s="58"/>
      <c r="AF178" s="55"/>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row>
    <row r="179" spans="1:75"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1"/>
      <c r="AA179" s="52"/>
      <c r="AB179" s="58"/>
      <c r="AC179" s="59"/>
      <c r="AD179" s="58"/>
      <c r="AE179" s="58"/>
      <c r="AF179" s="55"/>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row>
    <row r="180" spans="1:75"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1"/>
      <c r="AA180" s="52"/>
      <c r="AB180" s="58"/>
      <c r="AC180" s="59"/>
      <c r="AD180" s="58"/>
      <c r="AE180" s="58"/>
      <c r="AF180" s="55"/>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row>
    <row r="181" spans="1:75"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1"/>
      <c r="AA181" s="52"/>
      <c r="AB181" s="58"/>
      <c r="AC181" s="59"/>
      <c r="AD181" s="58"/>
      <c r="AE181" s="58"/>
      <c r="AF181" s="55"/>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row>
    <row r="182" spans="1:75"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1"/>
      <c r="AA182" s="52"/>
      <c r="AB182" s="58"/>
      <c r="AC182" s="59"/>
      <c r="AD182" s="58"/>
      <c r="AE182" s="58"/>
      <c r="AF182" s="55"/>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row>
    <row r="183" spans="1:75"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1"/>
      <c r="AA183" s="52"/>
      <c r="AB183" s="58"/>
      <c r="AC183" s="59"/>
      <c r="AD183" s="58"/>
      <c r="AE183" s="58"/>
      <c r="AF183" s="55"/>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row>
    <row r="184" spans="1:75"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1"/>
      <c r="AA184" s="52"/>
      <c r="AB184" s="58"/>
      <c r="AC184" s="59"/>
      <c r="AD184" s="58"/>
      <c r="AE184" s="58"/>
      <c r="AF184" s="55"/>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row>
    <row r="185" spans="1:7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1"/>
      <c r="AA185" s="52"/>
      <c r="AB185" s="58"/>
      <c r="AC185" s="59"/>
      <c r="AD185" s="58"/>
      <c r="AE185" s="58"/>
      <c r="AF185" s="55"/>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row>
    <row r="186" spans="1:75"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1"/>
      <c r="AA186" s="52"/>
      <c r="AB186" s="58"/>
      <c r="AC186" s="59"/>
      <c r="AD186" s="58"/>
      <c r="AE186" s="58"/>
      <c r="AF186" s="55"/>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row>
    <row r="187" spans="1:75"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1"/>
      <c r="AA187" s="52"/>
      <c r="AB187" s="58"/>
      <c r="AC187" s="59"/>
      <c r="AD187" s="58"/>
      <c r="AE187" s="58"/>
      <c r="AF187" s="55"/>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row>
    <row r="188" spans="1:75"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1"/>
      <c r="AA188" s="52"/>
      <c r="AB188" s="58"/>
      <c r="AC188" s="59"/>
      <c r="AD188" s="58"/>
      <c r="AE188" s="58"/>
      <c r="AF188" s="55"/>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row>
    <row r="189" spans="1:75"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1"/>
      <c r="AA189" s="52"/>
      <c r="AB189" s="58"/>
      <c r="AC189" s="59"/>
      <c r="AD189" s="58"/>
      <c r="AE189" s="58"/>
      <c r="AF189" s="55"/>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row>
    <row r="190" spans="1:75"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1"/>
      <c r="AA190" s="52"/>
      <c r="AB190" s="58"/>
      <c r="AC190" s="59"/>
      <c r="AD190" s="58"/>
      <c r="AE190" s="58"/>
      <c r="AF190" s="55"/>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row>
    <row r="191" spans="1:75"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1"/>
      <c r="AA191" s="52"/>
      <c r="AB191" s="58"/>
      <c r="AC191" s="59"/>
      <c r="AD191" s="58"/>
      <c r="AE191" s="58"/>
      <c r="AF191" s="55"/>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row>
    <row r="192" spans="1:75"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1"/>
      <c r="AA192" s="52"/>
      <c r="AB192" s="58"/>
      <c r="AC192" s="59"/>
      <c r="AD192" s="58"/>
      <c r="AE192" s="58"/>
      <c r="AF192" s="55"/>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row>
    <row r="193" spans="1:75"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1"/>
      <c r="AA193" s="52"/>
      <c r="AB193" s="58"/>
      <c r="AC193" s="59"/>
      <c r="AD193" s="58"/>
      <c r="AE193" s="58"/>
      <c r="AF193" s="55"/>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row>
    <row r="194" spans="1:75"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1"/>
      <c r="AA194" s="52"/>
      <c r="AB194" s="58"/>
      <c r="AC194" s="59"/>
      <c r="AD194" s="58"/>
      <c r="AE194" s="58"/>
      <c r="AF194" s="55"/>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row>
    <row r="195" spans="1:7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1"/>
      <c r="AA195" s="52"/>
      <c r="AB195" s="58"/>
      <c r="AC195" s="59"/>
      <c r="AD195" s="58"/>
      <c r="AE195" s="58"/>
      <c r="AF195" s="55"/>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row>
    <row r="196" spans="1:75"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1"/>
      <c r="AA196" s="52"/>
      <c r="AB196" s="58"/>
      <c r="AC196" s="59"/>
      <c r="AD196" s="58"/>
      <c r="AE196" s="58"/>
      <c r="AF196" s="55"/>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row>
    <row r="197" spans="1:75"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1"/>
      <c r="AA197" s="52"/>
      <c r="AB197" s="58"/>
      <c r="AC197" s="59"/>
      <c r="AD197" s="58"/>
      <c r="AE197" s="58"/>
      <c r="AF197" s="55"/>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row>
    <row r="198" spans="1:75"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1"/>
      <c r="AA198" s="52"/>
      <c r="AB198" s="58"/>
      <c r="AC198" s="59"/>
      <c r="AD198" s="58"/>
      <c r="AE198" s="58"/>
      <c r="AF198" s="55"/>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row>
    <row r="199" spans="1:75"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1"/>
      <c r="AA199" s="52"/>
      <c r="AB199" s="58"/>
      <c r="AC199" s="59"/>
      <c r="AD199" s="58"/>
      <c r="AE199" s="58"/>
      <c r="AF199" s="55"/>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row>
    <row r="200" spans="1:75"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1"/>
      <c r="AA200" s="52"/>
      <c r="AB200" s="58"/>
      <c r="AC200" s="59"/>
      <c r="AD200" s="58"/>
      <c r="AE200" s="58"/>
      <c r="AF200" s="55"/>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row>
    <row r="201" spans="1:75"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1"/>
      <c r="AA201" s="52"/>
      <c r="AB201" s="58"/>
      <c r="AC201" s="59"/>
      <c r="AD201" s="58"/>
      <c r="AE201" s="58"/>
      <c r="AF201" s="55"/>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row>
    <row r="202" spans="1:75"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1"/>
      <c r="AA202" s="52"/>
      <c r="AB202" s="58"/>
      <c r="AC202" s="59"/>
      <c r="AD202" s="58"/>
      <c r="AE202" s="58"/>
      <c r="AF202" s="55"/>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row>
    <row r="203" spans="1:75"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1"/>
      <c r="AA203" s="52"/>
      <c r="AB203" s="58"/>
      <c r="AC203" s="59"/>
      <c r="AD203" s="58"/>
      <c r="AE203" s="58"/>
      <c r="AF203" s="55"/>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row>
    <row r="204" spans="1:75"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1"/>
      <c r="AA204" s="52"/>
      <c r="AB204" s="58"/>
      <c r="AC204" s="59"/>
      <c r="AD204" s="58"/>
      <c r="AE204" s="58"/>
      <c r="AF204" s="55"/>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row>
    <row r="205" spans="1:7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1"/>
      <c r="AA205" s="52"/>
      <c r="AB205" s="58"/>
      <c r="AC205" s="59"/>
      <c r="AD205" s="58"/>
      <c r="AE205" s="58"/>
      <c r="AF205" s="55"/>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row>
    <row r="206" spans="1:75"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1"/>
      <c r="AA206" s="52"/>
      <c r="AB206" s="58"/>
      <c r="AC206" s="59"/>
      <c r="AD206" s="58"/>
      <c r="AE206" s="58"/>
      <c r="AF206" s="55"/>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row>
    <row r="207" spans="1:75"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1"/>
      <c r="AA207" s="52"/>
      <c r="AB207" s="58"/>
      <c r="AC207" s="59"/>
      <c r="AD207" s="58"/>
      <c r="AE207" s="58"/>
      <c r="AF207" s="55"/>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row>
    <row r="208" spans="1:75"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1"/>
      <c r="AA208" s="52"/>
      <c r="AB208" s="58"/>
      <c r="AC208" s="59"/>
      <c r="AD208" s="58"/>
      <c r="AE208" s="58"/>
      <c r="AF208" s="55"/>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row>
    <row r="209" spans="1:75"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1"/>
      <c r="AA209" s="52"/>
      <c r="AB209" s="58"/>
      <c r="AC209" s="59"/>
      <c r="AD209" s="58"/>
      <c r="AE209" s="58"/>
      <c r="AF209" s="55"/>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row>
    <row r="210" spans="1:75"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1"/>
      <c r="AA210" s="52"/>
      <c r="AB210" s="58"/>
      <c r="AC210" s="59"/>
      <c r="AD210" s="58"/>
      <c r="AE210" s="58"/>
      <c r="AF210" s="55"/>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row>
    <row r="211" spans="1:75"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1"/>
      <c r="AA211" s="52"/>
      <c r="AB211" s="58"/>
      <c r="AC211" s="59"/>
      <c r="AD211" s="58"/>
      <c r="AE211" s="58"/>
      <c r="AF211" s="55"/>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row>
    <row r="212" spans="1:75"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1"/>
      <c r="AA212" s="52"/>
      <c r="AB212" s="58"/>
      <c r="AC212" s="59"/>
      <c r="AD212" s="58"/>
      <c r="AE212" s="58"/>
      <c r="AF212" s="55"/>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row>
    <row r="213" spans="1:75"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1"/>
      <c r="AA213" s="52"/>
      <c r="AB213" s="58"/>
      <c r="AC213" s="59"/>
      <c r="AD213" s="58"/>
      <c r="AE213" s="58"/>
      <c r="AF213" s="55"/>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row>
    <row r="214" spans="1:75"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1"/>
      <c r="AA214" s="52"/>
      <c r="AB214" s="58"/>
      <c r="AC214" s="59"/>
      <c r="AD214" s="58"/>
      <c r="AE214" s="58"/>
      <c r="AF214" s="55"/>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row>
    <row r="215" spans="1:7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1"/>
      <c r="AA215" s="52"/>
      <c r="AB215" s="58"/>
      <c r="AC215" s="59"/>
      <c r="AD215" s="58"/>
      <c r="AE215" s="58"/>
      <c r="AF215" s="55"/>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row>
    <row r="216" spans="1:75"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1"/>
      <c r="AA216" s="52"/>
      <c r="AB216" s="58"/>
      <c r="AC216" s="59"/>
      <c r="AD216" s="58"/>
      <c r="AE216" s="58"/>
      <c r="AF216" s="55"/>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row>
    <row r="217" spans="1:75"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1"/>
      <c r="AA217" s="52"/>
      <c r="AB217" s="58"/>
      <c r="AC217" s="59"/>
      <c r="AD217" s="58"/>
      <c r="AE217" s="58"/>
      <c r="AF217" s="55"/>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row>
    <row r="218" spans="1:75"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1"/>
      <c r="AA218" s="52"/>
      <c r="AB218" s="58"/>
      <c r="AC218" s="59"/>
      <c r="AD218" s="58"/>
      <c r="AE218" s="58"/>
      <c r="AF218" s="55"/>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row>
    <row r="219" spans="1:75"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1"/>
      <c r="AA219" s="52"/>
      <c r="AB219" s="58"/>
      <c r="AC219" s="59"/>
      <c r="AD219" s="58"/>
      <c r="AE219" s="58"/>
      <c r="AF219" s="55"/>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row>
    <row r="220" spans="1:75"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1"/>
      <c r="AA220" s="52"/>
      <c r="AB220" s="58"/>
      <c r="AC220" s="59"/>
      <c r="AD220" s="58"/>
      <c r="AE220" s="58"/>
      <c r="AF220" s="55"/>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row>
    <row r="221" spans="1:75"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1"/>
      <c r="AA221" s="52"/>
      <c r="AB221" s="58"/>
      <c r="AC221" s="59"/>
      <c r="AD221" s="58"/>
      <c r="AE221" s="58"/>
      <c r="AF221" s="55"/>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row>
    <row r="222" spans="1:75"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1"/>
      <c r="AA222" s="52"/>
      <c r="AB222" s="58"/>
      <c r="AC222" s="59"/>
      <c r="AD222" s="58"/>
      <c r="AE222" s="58"/>
      <c r="AF222" s="55"/>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row>
    <row r="223" spans="1:75"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1"/>
      <c r="AA223" s="52"/>
      <c r="AB223" s="58"/>
      <c r="AC223" s="59"/>
      <c r="AD223" s="58"/>
      <c r="AE223" s="58"/>
      <c r="AF223" s="55"/>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row>
    <row r="224" spans="1:75"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1"/>
      <c r="AA224" s="52"/>
      <c r="AB224" s="58"/>
      <c r="AC224" s="59"/>
      <c r="AD224" s="58"/>
      <c r="AE224" s="58"/>
      <c r="AF224" s="55"/>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row>
    <row r="225" spans="1:7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1"/>
      <c r="AA225" s="52"/>
      <c r="AB225" s="58"/>
      <c r="AC225" s="59"/>
      <c r="AD225" s="58"/>
      <c r="AE225" s="58"/>
      <c r="AF225" s="55"/>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row>
    <row r="226" spans="1:75"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1"/>
      <c r="AA226" s="52"/>
      <c r="AB226" s="58"/>
      <c r="AC226" s="59"/>
      <c r="AD226" s="58"/>
      <c r="AE226" s="58"/>
      <c r="AF226" s="55"/>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row>
    <row r="227" spans="1:75"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1"/>
      <c r="AA227" s="52"/>
      <c r="AB227" s="58"/>
      <c r="AC227" s="59"/>
      <c r="AD227" s="58"/>
      <c r="AE227" s="58"/>
      <c r="AF227" s="55"/>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row>
    <row r="228" spans="1:75"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1"/>
      <c r="AA228" s="52"/>
      <c r="AB228" s="58"/>
      <c r="AC228" s="59"/>
      <c r="AD228" s="58"/>
      <c r="AE228" s="58"/>
      <c r="AF228" s="55"/>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row>
    <row r="229" spans="1:75"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1"/>
      <c r="AA229" s="52"/>
      <c r="AB229" s="58"/>
      <c r="AC229" s="59"/>
      <c r="AD229" s="58"/>
      <c r="AE229" s="58"/>
      <c r="AF229" s="55"/>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row>
    <row r="230" spans="1:75"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1"/>
      <c r="AA230" s="52"/>
      <c r="AB230" s="58"/>
      <c r="AC230" s="59"/>
      <c r="AD230" s="58"/>
      <c r="AE230" s="58"/>
      <c r="AF230" s="55"/>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row>
    <row r="231" spans="1:75"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1"/>
      <c r="AA231" s="52"/>
      <c r="AB231" s="58"/>
      <c r="AC231" s="59"/>
      <c r="AD231" s="58"/>
      <c r="AE231" s="58"/>
      <c r="AF231" s="55"/>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row>
    <row r="232" spans="1:75"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1"/>
      <c r="AA232" s="52"/>
      <c r="AB232" s="58"/>
      <c r="AC232" s="59"/>
      <c r="AD232" s="58"/>
      <c r="AE232" s="58"/>
      <c r="AF232" s="55"/>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row>
    <row r="233" spans="1:75"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1"/>
      <c r="AA233" s="52"/>
      <c r="AB233" s="58"/>
      <c r="AC233" s="59"/>
      <c r="AD233" s="58"/>
      <c r="AE233" s="58"/>
      <c r="AF233" s="55"/>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row>
    <row r="234" spans="1:75"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1"/>
      <c r="AA234" s="52"/>
      <c r="AB234" s="58"/>
      <c r="AC234" s="59"/>
      <c r="AD234" s="58"/>
      <c r="AE234" s="58"/>
      <c r="AF234" s="55"/>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row>
    <row r="235" spans="1:7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1"/>
      <c r="AA235" s="52"/>
      <c r="AB235" s="58"/>
      <c r="AC235" s="59"/>
      <c r="AD235" s="58"/>
      <c r="AE235" s="58"/>
      <c r="AF235" s="55"/>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row>
    <row r="236" spans="1:75"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1"/>
      <c r="AA236" s="52"/>
      <c r="AB236" s="58"/>
      <c r="AC236" s="59"/>
      <c r="AD236" s="58"/>
      <c r="AE236" s="58"/>
      <c r="AF236" s="55"/>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row>
    <row r="237" spans="1:75"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1"/>
      <c r="AA237" s="52"/>
      <c r="AB237" s="58"/>
      <c r="AC237" s="59"/>
      <c r="AD237" s="58"/>
      <c r="AE237" s="58"/>
      <c r="AF237" s="55"/>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row>
    <row r="238" spans="1:75"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1"/>
      <c r="AA238" s="52"/>
      <c r="AB238" s="58"/>
      <c r="AC238" s="59"/>
      <c r="AD238" s="58"/>
      <c r="AE238" s="58"/>
      <c r="AF238" s="55"/>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row>
    <row r="239" spans="1:75"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1"/>
      <c r="AA239" s="52"/>
      <c r="AB239" s="58"/>
      <c r="AC239" s="59"/>
      <c r="AD239" s="58"/>
      <c r="AE239" s="58"/>
      <c r="AF239" s="55"/>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row>
    <row r="240" spans="1:75"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1"/>
      <c r="AA240" s="52"/>
      <c r="AB240" s="58"/>
      <c r="AC240" s="59"/>
      <c r="AD240" s="58"/>
      <c r="AE240" s="58"/>
      <c r="AF240" s="55"/>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row>
    <row r="241" spans="1:75"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1"/>
      <c r="AA241" s="52"/>
      <c r="AB241" s="58"/>
      <c r="AC241" s="59"/>
      <c r="AD241" s="58"/>
      <c r="AE241" s="58"/>
      <c r="AF241" s="55"/>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row>
    <row r="242" spans="1:75"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1"/>
      <c r="AA242" s="52"/>
      <c r="AB242" s="58"/>
      <c r="AC242" s="59"/>
      <c r="AD242" s="58"/>
      <c r="AE242" s="58"/>
      <c r="AF242" s="55"/>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row>
    <row r="243" spans="1:75"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1"/>
      <c r="AA243" s="52"/>
      <c r="AB243" s="58"/>
      <c r="AC243" s="59"/>
      <c r="AD243" s="58"/>
      <c r="AE243" s="58"/>
      <c r="AF243" s="55"/>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row>
    <row r="244" spans="1:75"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1"/>
      <c r="AA244" s="52"/>
      <c r="AB244" s="58"/>
      <c r="AC244" s="59"/>
      <c r="AD244" s="58"/>
      <c r="AE244" s="58"/>
      <c r="AF244" s="55"/>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row>
    <row r="245" spans="1:7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1"/>
      <c r="AA245" s="52"/>
      <c r="AB245" s="58"/>
      <c r="AC245" s="59"/>
      <c r="AD245" s="58"/>
      <c r="AE245" s="58"/>
      <c r="AF245" s="55"/>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row>
    <row r="246" spans="1:75"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1"/>
      <c r="AA246" s="52"/>
      <c r="AB246" s="58"/>
      <c r="AC246" s="59"/>
      <c r="AD246" s="58"/>
      <c r="AE246" s="58"/>
      <c r="AF246" s="55"/>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row>
    <row r="247" spans="1:75"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1"/>
      <c r="AA247" s="52"/>
      <c r="AB247" s="58"/>
      <c r="AC247" s="59"/>
      <c r="AD247" s="58"/>
      <c r="AE247" s="58"/>
      <c r="AF247" s="55"/>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row>
    <row r="248" spans="1:75"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1"/>
      <c r="AA248" s="52"/>
      <c r="AB248" s="58"/>
      <c r="AC248" s="59"/>
      <c r="AD248" s="58"/>
      <c r="AE248" s="58"/>
      <c r="AF248" s="55"/>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row>
    <row r="249" spans="1:75"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1"/>
      <c r="AA249" s="52"/>
      <c r="AB249" s="58"/>
      <c r="AC249" s="59"/>
      <c r="AD249" s="58"/>
      <c r="AE249" s="58"/>
      <c r="AF249" s="55"/>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row>
    <row r="250" spans="1:75"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1"/>
      <c r="AA250" s="52"/>
      <c r="AB250" s="58"/>
      <c r="AC250" s="59"/>
      <c r="AD250" s="58"/>
      <c r="AE250" s="58"/>
      <c r="AF250" s="55"/>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row>
    <row r="251" spans="1:75"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1"/>
      <c r="AA251" s="52"/>
      <c r="AB251" s="58"/>
      <c r="AC251" s="59"/>
      <c r="AD251" s="58"/>
      <c r="AE251" s="58"/>
      <c r="AF251" s="55"/>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row>
    <row r="252" spans="1:75"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1"/>
      <c r="AA252" s="52"/>
      <c r="AB252" s="58"/>
      <c r="AC252" s="59"/>
      <c r="AD252" s="58"/>
      <c r="AE252" s="58"/>
      <c r="AF252" s="55"/>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row>
    <row r="253" spans="1:75"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1"/>
      <c r="AA253" s="52"/>
      <c r="AB253" s="58"/>
      <c r="AC253" s="59"/>
      <c r="AD253" s="58"/>
      <c r="AE253" s="58"/>
      <c r="AF253" s="55"/>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row>
    <row r="254" spans="1:75"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1"/>
      <c r="AA254" s="52"/>
      <c r="AB254" s="58"/>
      <c r="AC254" s="59"/>
      <c r="AD254" s="58"/>
      <c r="AE254" s="58"/>
      <c r="AF254" s="55"/>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row>
    <row r="255" spans="1:7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1"/>
      <c r="AA255" s="52"/>
      <c r="AB255" s="58"/>
      <c r="AC255" s="59"/>
      <c r="AD255" s="58"/>
      <c r="AE255" s="58"/>
      <c r="AF255" s="55"/>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row>
    <row r="256" spans="1:75"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1"/>
      <c r="AA256" s="52"/>
      <c r="AB256" s="58"/>
      <c r="AC256" s="59"/>
      <c r="AD256" s="58"/>
      <c r="AE256" s="58"/>
      <c r="AF256" s="55"/>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row>
    <row r="257" spans="1:75"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1"/>
      <c r="AA257" s="52"/>
      <c r="AB257" s="58"/>
      <c r="AC257" s="59"/>
      <c r="AD257" s="58"/>
      <c r="AE257" s="58"/>
      <c r="AF257" s="55"/>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row>
    <row r="258" spans="1:75"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1"/>
      <c r="AA258" s="52"/>
      <c r="AB258" s="58"/>
      <c r="AC258" s="59"/>
      <c r="AD258" s="58"/>
      <c r="AE258" s="58"/>
      <c r="AF258" s="55"/>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row>
    <row r="259" spans="1:75"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1"/>
      <c r="AA259" s="52"/>
      <c r="AB259" s="58"/>
      <c r="AC259" s="59"/>
      <c r="AD259" s="58"/>
      <c r="AE259" s="58"/>
      <c r="AF259" s="55"/>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row>
    <row r="260" spans="1:75"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1"/>
      <c r="AA260" s="52"/>
      <c r="AB260" s="58"/>
      <c r="AC260" s="59"/>
      <c r="AD260" s="58"/>
      <c r="AE260" s="58"/>
      <c r="AF260" s="55"/>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row>
    <row r="261" spans="1:75"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1"/>
      <c r="AA261" s="52"/>
      <c r="AB261" s="58"/>
      <c r="AC261" s="59"/>
      <c r="AD261" s="58"/>
      <c r="AE261" s="58"/>
      <c r="AF261" s="55"/>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row>
    <row r="262" spans="1:75"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1"/>
      <c r="AA262" s="52"/>
      <c r="AB262" s="58"/>
      <c r="AC262" s="59"/>
      <c r="AD262" s="58"/>
      <c r="AE262" s="58"/>
      <c r="AF262" s="55"/>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row>
    <row r="263" spans="1:75"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1"/>
      <c r="AA263" s="52"/>
      <c r="AB263" s="58"/>
      <c r="AC263" s="59"/>
      <c r="AD263" s="58"/>
      <c r="AE263" s="58"/>
      <c r="AF263" s="55"/>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row>
    <row r="264" spans="1:75"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1"/>
      <c r="AA264" s="52"/>
      <c r="AB264" s="58"/>
      <c r="AC264" s="59"/>
      <c r="AD264" s="58"/>
      <c r="AE264" s="58"/>
      <c r="AF264" s="55"/>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row>
    <row r="265" spans="1:7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1"/>
      <c r="AA265" s="52"/>
      <c r="AB265" s="58"/>
      <c r="AC265" s="59"/>
      <c r="AD265" s="58"/>
      <c r="AE265" s="58"/>
      <c r="AF265" s="55"/>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row>
    <row r="266" spans="1:75"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1"/>
      <c r="AA266" s="52"/>
      <c r="AB266" s="58"/>
      <c r="AC266" s="59"/>
      <c r="AD266" s="58"/>
      <c r="AE266" s="58"/>
      <c r="AF266" s="55"/>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row>
    <row r="267" spans="1:75"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1"/>
      <c r="AA267" s="52"/>
      <c r="AB267" s="58"/>
      <c r="AC267" s="59"/>
      <c r="AD267" s="58"/>
      <c r="AE267" s="58"/>
      <c r="AF267" s="55"/>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row>
    <row r="268" spans="1:75"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1"/>
      <c r="AA268" s="52"/>
      <c r="AB268" s="58"/>
      <c r="AC268" s="59"/>
      <c r="AD268" s="58"/>
      <c r="AE268" s="58"/>
      <c r="AF268" s="55"/>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row>
    <row r="269" spans="1:75"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1"/>
      <c r="AA269" s="52"/>
      <c r="AB269" s="58"/>
      <c r="AC269" s="59"/>
      <c r="AD269" s="58"/>
      <c r="AE269" s="58"/>
      <c r="AF269" s="55"/>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row>
    <row r="270" spans="1:75"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1"/>
      <c r="AA270" s="52"/>
      <c r="AB270" s="58"/>
      <c r="AC270" s="59"/>
      <c r="AD270" s="58"/>
      <c r="AE270" s="58"/>
      <c r="AF270" s="55"/>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row>
    <row r="271" spans="1:75"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1"/>
      <c r="AA271" s="52"/>
      <c r="AB271" s="58"/>
      <c r="AC271" s="59"/>
      <c r="AD271" s="58"/>
      <c r="AE271" s="58"/>
      <c r="AF271" s="55"/>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row>
    <row r="272" spans="1:75"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1"/>
      <c r="AA272" s="52"/>
      <c r="AB272" s="58"/>
      <c r="AC272" s="59"/>
      <c r="AD272" s="58"/>
      <c r="AE272" s="58"/>
      <c r="AF272" s="55"/>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row>
    <row r="273" spans="1:75"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1"/>
      <c r="AA273" s="52"/>
      <c r="AB273" s="58"/>
      <c r="AC273" s="59"/>
      <c r="AD273" s="58"/>
      <c r="AE273" s="58"/>
      <c r="AF273" s="55"/>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row>
    <row r="274" spans="1:75"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1"/>
      <c r="AA274" s="52"/>
      <c r="AB274" s="58"/>
      <c r="AC274" s="59"/>
      <c r="AD274" s="58"/>
      <c r="AE274" s="58"/>
      <c r="AF274" s="55"/>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row>
    <row r="275" spans="1: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1"/>
      <c r="AA275" s="52"/>
      <c r="AB275" s="58"/>
      <c r="AC275" s="59"/>
      <c r="AD275" s="58"/>
      <c r="AE275" s="58"/>
      <c r="AF275" s="55"/>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row>
    <row r="276" spans="1:75"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1"/>
      <c r="AA276" s="52"/>
      <c r="AB276" s="58"/>
      <c r="AC276" s="59"/>
      <c r="AD276" s="58"/>
      <c r="AE276" s="58"/>
      <c r="AF276" s="55"/>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row>
    <row r="277" spans="1:75"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1"/>
      <c r="AA277" s="52"/>
      <c r="AB277" s="58"/>
      <c r="AC277" s="59"/>
      <c r="AD277" s="58"/>
      <c r="AE277" s="58"/>
      <c r="AF277" s="55"/>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row>
    <row r="278" spans="1:75"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1"/>
      <c r="AA278" s="52"/>
      <c r="AB278" s="58"/>
      <c r="AC278" s="59"/>
      <c r="AD278" s="58"/>
      <c r="AE278" s="58"/>
      <c r="AF278" s="55"/>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row>
    <row r="279" spans="1:75"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1"/>
      <c r="AA279" s="52"/>
      <c r="AB279" s="58"/>
      <c r="AC279" s="59"/>
      <c r="AD279" s="58"/>
      <c r="AE279" s="58"/>
      <c r="AF279" s="55"/>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row>
    <row r="280" spans="1:75"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1"/>
      <c r="AA280" s="52"/>
      <c r="AB280" s="58"/>
      <c r="AC280" s="59"/>
      <c r="AD280" s="58"/>
      <c r="AE280" s="58"/>
      <c r="AF280" s="55"/>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row>
    <row r="281" spans="1:75"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1"/>
      <c r="AA281" s="52"/>
      <c r="AB281" s="58"/>
      <c r="AC281" s="59"/>
      <c r="AD281" s="58"/>
      <c r="AE281" s="58"/>
      <c r="AF281" s="55"/>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row>
    <row r="282" spans="1:75"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1"/>
      <c r="AA282" s="52"/>
      <c r="AB282" s="58"/>
      <c r="AC282" s="59"/>
      <c r="AD282" s="58"/>
      <c r="AE282" s="58"/>
      <c r="AF282" s="55"/>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row>
    <row r="283" spans="1:75"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1"/>
      <c r="AA283" s="52"/>
      <c r="AB283" s="58"/>
      <c r="AC283" s="59"/>
      <c r="AD283" s="58"/>
      <c r="AE283" s="58"/>
      <c r="AF283" s="55"/>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row>
    <row r="284" spans="1:75"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1"/>
      <c r="AA284" s="52"/>
      <c r="AB284" s="58"/>
      <c r="AC284" s="59"/>
      <c r="AD284" s="58"/>
      <c r="AE284" s="58"/>
      <c r="AF284" s="55"/>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row>
    <row r="285" spans="1:7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1"/>
      <c r="AA285" s="52"/>
      <c r="AB285" s="58"/>
      <c r="AC285" s="59"/>
      <c r="AD285" s="58"/>
      <c r="AE285" s="58"/>
      <c r="AF285" s="55"/>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row>
    <row r="286" spans="1:75"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1"/>
      <c r="AA286" s="52"/>
      <c r="AB286" s="58"/>
      <c r="AC286" s="59"/>
      <c r="AD286" s="58"/>
      <c r="AE286" s="58"/>
      <c r="AF286" s="55"/>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row>
    <row r="287" spans="1:75"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1"/>
      <c r="AA287" s="52"/>
      <c r="AB287" s="58"/>
      <c r="AC287" s="59"/>
      <c r="AD287" s="58"/>
      <c r="AE287" s="58"/>
      <c r="AF287" s="55"/>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row>
    <row r="288" spans="1:75"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1"/>
      <c r="AA288" s="52"/>
      <c r="AB288" s="58"/>
      <c r="AC288" s="59"/>
      <c r="AD288" s="58"/>
      <c r="AE288" s="58"/>
      <c r="AF288" s="55"/>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row>
    <row r="289" spans="1:75"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1"/>
      <c r="AA289" s="52"/>
      <c r="AB289" s="58"/>
      <c r="AC289" s="59"/>
      <c r="AD289" s="58"/>
      <c r="AE289" s="58"/>
      <c r="AF289" s="55"/>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row>
    <row r="290" spans="1:75"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1"/>
      <c r="AA290" s="52"/>
      <c r="AB290" s="58"/>
      <c r="AC290" s="59"/>
      <c r="AD290" s="58"/>
      <c r="AE290" s="58"/>
      <c r="AF290" s="55"/>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row>
    <row r="291" spans="1:75"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1"/>
      <c r="AA291" s="52"/>
      <c r="AB291" s="58"/>
      <c r="AC291" s="59"/>
      <c r="AD291" s="58"/>
      <c r="AE291" s="58"/>
      <c r="AF291" s="55"/>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row>
    <row r="292" spans="1:75"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1"/>
      <c r="AA292" s="52"/>
      <c r="AB292" s="58"/>
      <c r="AC292" s="59"/>
      <c r="AD292" s="58"/>
      <c r="AE292" s="58"/>
      <c r="AF292" s="55"/>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row>
    <row r="293" spans="1:75"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1"/>
      <c r="AA293" s="52"/>
      <c r="AB293" s="58"/>
      <c r="AC293" s="59"/>
      <c r="AD293" s="58"/>
      <c r="AE293" s="58"/>
      <c r="AF293" s="55"/>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row>
    <row r="294" spans="1:75"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1"/>
      <c r="AA294" s="52"/>
      <c r="AB294" s="58"/>
      <c r="AC294" s="59"/>
      <c r="AD294" s="58"/>
      <c r="AE294" s="58"/>
      <c r="AF294" s="55"/>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row>
    <row r="295" spans="1:7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1"/>
      <c r="AA295" s="52"/>
      <c r="AB295" s="58"/>
      <c r="AC295" s="59"/>
      <c r="AD295" s="58"/>
      <c r="AE295" s="58"/>
      <c r="AF295" s="55"/>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row>
    <row r="296" spans="1:75"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1"/>
      <c r="AA296" s="52"/>
      <c r="AB296" s="58"/>
      <c r="AC296" s="59"/>
      <c r="AD296" s="58"/>
      <c r="AE296" s="58"/>
      <c r="AF296" s="55"/>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row>
    <row r="297" spans="1:75"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1"/>
      <c r="AA297" s="52"/>
      <c r="AB297" s="58"/>
      <c r="AC297" s="59"/>
      <c r="AD297" s="58"/>
      <c r="AE297" s="58"/>
      <c r="AF297" s="55"/>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row>
    <row r="298" spans="1:75"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1"/>
      <c r="AA298" s="52"/>
      <c r="AB298" s="58"/>
      <c r="AC298" s="59"/>
      <c r="AD298" s="58"/>
      <c r="AE298" s="58"/>
      <c r="AF298" s="55"/>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row>
    <row r="299" spans="1:75"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1"/>
      <c r="AA299" s="52"/>
      <c r="AB299" s="58"/>
      <c r="AC299" s="59"/>
      <c r="AD299" s="58"/>
      <c r="AE299" s="58"/>
      <c r="AF299" s="55"/>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row>
    <row r="300" spans="1:75"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1"/>
      <c r="AA300" s="52"/>
      <c r="AB300" s="58"/>
      <c r="AC300" s="59"/>
      <c r="AD300" s="58"/>
      <c r="AE300" s="58"/>
      <c r="AF300" s="55"/>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row>
    <row r="301" spans="1:75"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1"/>
      <c r="AA301" s="52"/>
      <c r="AB301" s="58"/>
      <c r="AC301" s="59"/>
      <c r="AD301" s="58"/>
      <c r="AE301" s="58"/>
      <c r="AF301" s="55"/>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row>
    <row r="302" spans="1:75"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1"/>
      <c r="AA302" s="52"/>
      <c r="AB302" s="58"/>
      <c r="AC302" s="59"/>
      <c r="AD302" s="58"/>
      <c r="AE302" s="58"/>
      <c r="AF302" s="55"/>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row>
    <row r="303" spans="1:75"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1"/>
      <c r="AA303" s="52"/>
      <c r="AB303" s="58"/>
      <c r="AC303" s="59"/>
      <c r="AD303" s="58"/>
      <c r="AE303" s="58"/>
      <c r="AF303" s="55"/>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row>
    <row r="304" spans="1:75"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1"/>
      <c r="AA304" s="52"/>
      <c r="AB304" s="58"/>
      <c r="AC304" s="59"/>
      <c r="AD304" s="58"/>
      <c r="AE304" s="58"/>
      <c r="AF304" s="55"/>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row>
    <row r="305" spans="1:7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1"/>
      <c r="AA305" s="52"/>
      <c r="AB305" s="58"/>
      <c r="AC305" s="59"/>
      <c r="AD305" s="58"/>
      <c r="AE305" s="58"/>
      <c r="AF305" s="55"/>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row>
    <row r="306" spans="1:75"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1"/>
      <c r="AA306" s="52"/>
      <c r="AB306" s="58"/>
      <c r="AC306" s="59"/>
      <c r="AD306" s="58"/>
      <c r="AE306" s="58"/>
      <c r="AF306" s="55"/>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row>
    <row r="307" spans="1:75"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1"/>
      <c r="AA307" s="52"/>
      <c r="AB307" s="58"/>
      <c r="AC307" s="59"/>
      <c r="AD307" s="58"/>
      <c r="AE307" s="58"/>
      <c r="AF307" s="55"/>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row>
    <row r="308" spans="1:75"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1"/>
      <c r="AA308" s="52"/>
      <c r="AB308" s="58"/>
      <c r="AC308" s="59"/>
      <c r="AD308" s="58"/>
      <c r="AE308" s="58"/>
      <c r="AF308" s="55"/>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row>
    <row r="309" spans="1:75"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1"/>
      <c r="AA309" s="52"/>
      <c r="AB309" s="58"/>
      <c r="AC309" s="59"/>
      <c r="AD309" s="58"/>
      <c r="AE309" s="58"/>
      <c r="AF309" s="55"/>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row>
    <row r="310" spans="1:75"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1"/>
      <c r="AA310" s="52"/>
      <c r="AB310" s="58"/>
      <c r="AC310" s="59"/>
      <c r="AD310" s="58"/>
      <c r="AE310" s="58"/>
      <c r="AF310" s="55"/>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row>
    <row r="311" spans="1:75"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1"/>
      <c r="AA311" s="52"/>
      <c r="AB311" s="58"/>
      <c r="AC311" s="59"/>
      <c r="AD311" s="58"/>
      <c r="AE311" s="58"/>
      <c r="AF311" s="55"/>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row>
    <row r="312" spans="1:75"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1"/>
      <c r="AA312" s="52"/>
      <c r="AB312" s="58"/>
      <c r="AC312" s="59"/>
      <c r="AD312" s="58"/>
      <c r="AE312" s="58"/>
      <c r="AF312" s="55"/>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row>
    <row r="313" spans="1:75"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1"/>
      <c r="AA313" s="52"/>
      <c r="AB313" s="58"/>
      <c r="AC313" s="59"/>
      <c r="AD313" s="58"/>
      <c r="AE313" s="58"/>
      <c r="AF313" s="55"/>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row>
    <row r="314" spans="1:75"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1"/>
      <c r="AA314" s="52"/>
      <c r="AB314" s="58"/>
      <c r="AC314" s="59"/>
      <c r="AD314" s="58"/>
      <c r="AE314" s="58"/>
      <c r="AF314" s="55"/>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row>
    <row r="315" spans="1:7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1"/>
      <c r="AA315" s="52"/>
      <c r="AB315" s="58"/>
      <c r="AC315" s="59"/>
      <c r="AD315" s="58"/>
      <c r="AE315" s="58"/>
      <c r="AF315" s="55"/>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row>
    <row r="316" spans="1:75"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1"/>
      <c r="AA316" s="52"/>
      <c r="AB316" s="58"/>
      <c r="AC316" s="59"/>
      <c r="AD316" s="58"/>
      <c r="AE316" s="58"/>
      <c r="AF316" s="55"/>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row>
    <row r="317" spans="1:75"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1"/>
      <c r="AA317" s="52"/>
      <c r="AB317" s="58"/>
      <c r="AC317" s="59"/>
      <c r="AD317" s="58"/>
      <c r="AE317" s="58"/>
      <c r="AF317" s="55"/>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row>
    <row r="318" spans="1:75"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1"/>
      <c r="AA318" s="52"/>
      <c r="AB318" s="58"/>
      <c r="AC318" s="59"/>
      <c r="AD318" s="58"/>
      <c r="AE318" s="58"/>
      <c r="AF318" s="55"/>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row>
    <row r="319" spans="1:75"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1"/>
      <c r="AA319" s="52"/>
      <c r="AB319" s="58"/>
      <c r="AC319" s="59"/>
      <c r="AD319" s="58"/>
      <c r="AE319" s="58"/>
      <c r="AF319" s="55"/>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row>
    <row r="320" spans="1:75"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1"/>
      <c r="AA320" s="52"/>
      <c r="AB320" s="58"/>
      <c r="AC320" s="59"/>
      <c r="AD320" s="58"/>
      <c r="AE320" s="58"/>
      <c r="AF320" s="55"/>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row>
    <row r="321" spans="1:75"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1"/>
      <c r="AA321" s="52"/>
      <c r="AB321" s="58"/>
      <c r="AC321" s="59"/>
      <c r="AD321" s="58"/>
      <c r="AE321" s="58"/>
      <c r="AF321" s="55"/>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row>
    <row r="322" spans="1:75"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1"/>
      <c r="AA322" s="52"/>
      <c r="AB322" s="58"/>
      <c r="AC322" s="59"/>
      <c r="AD322" s="58"/>
      <c r="AE322" s="58"/>
      <c r="AF322" s="55"/>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row>
    <row r="323" spans="1:75"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1"/>
      <c r="AA323" s="52"/>
      <c r="AB323" s="58"/>
      <c r="AC323" s="59"/>
      <c r="AD323" s="58"/>
      <c r="AE323" s="58"/>
      <c r="AF323" s="55"/>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row>
    <row r="324" spans="1:75"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1"/>
      <c r="AA324" s="52"/>
      <c r="AB324" s="58"/>
      <c r="AC324" s="59"/>
      <c r="AD324" s="58"/>
      <c r="AE324" s="58"/>
      <c r="AF324" s="55"/>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row>
    <row r="325" spans="1:7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1"/>
      <c r="AA325" s="52"/>
      <c r="AB325" s="58"/>
      <c r="AC325" s="59"/>
      <c r="AD325" s="58"/>
      <c r="AE325" s="58"/>
      <c r="AF325" s="55"/>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row>
    <row r="326" spans="1:75"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1"/>
      <c r="AA326" s="52"/>
      <c r="AB326" s="58"/>
      <c r="AC326" s="59"/>
      <c r="AD326" s="58"/>
      <c r="AE326" s="58"/>
      <c r="AF326" s="55"/>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row>
    <row r="327" spans="1:75"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1"/>
      <c r="AA327" s="52"/>
      <c r="AB327" s="58"/>
      <c r="AC327" s="59"/>
      <c r="AD327" s="58"/>
      <c r="AE327" s="58"/>
      <c r="AF327" s="55"/>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row>
    <row r="328" spans="1:75"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1"/>
      <c r="AA328" s="52"/>
      <c r="AB328" s="58"/>
      <c r="AC328" s="59"/>
      <c r="AD328" s="58"/>
      <c r="AE328" s="58"/>
      <c r="AF328" s="55"/>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row>
    <row r="329" spans="1:75"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1"/>
      <c r="AA329" s="52"/>
      <c r="AB329" s="58"/>
      <c r="AC329" s="59"/>
      <c r="AD329" s="58"/>
      <c r="AE329" s="58"/>
      <c r="AF329" s="55"/>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row>
    <row r="330" spans="1:75"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1"/>
      <c r="AA330" s="52"/>
      <c r="AB330" s="58"/>
      <c r="AC330" s="59"/>
      <c r="AD330" s="58"/>
      <c r="AE330" s="58"/>
      <c r="AF330" s="55"/>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row>
    <row r="331" spans="1:75"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1"/>
      <c r="AA331" s="52"/>
      <c r="AB331" s="58"/>
      <c r="AC331" s="59"/>
      <c r="AD331" s="58"/>
      <c r="AE331" s="58"/>
      <c r="AF331" s="55"/>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row>
    <row r="332" spans="1:75"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1"/>
      <c r="AA332" s="52"/>
      <c r="AB332" s="58"/>
      <c r="AC332" s="59"/>
      <c r="AD332" s="58"/>
      <c r="AE332" s="58"/>
      <c r="AF332" s="55"/>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row>
    <row r="333" spans="1:75"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1"/>
      <c r="AA333" s="52"/>
      <c r="AB333" s="58"/>
      <c r="AC333" s="59"/>
      <c r="AD333" s="58"/>
      <c r="AE333" s="58"/>
      <c r="AF333" s="55"/>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row>
    <row r="334" spans="1:75"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1"/>
      <c r="AA334" s="52"/>
      <c r="AB334" s="58"/>
      <c r="AC334" s="59"/>
      <c r="AD334" s="58"/>
      <c r="AE334" s="58"/>
      <c r="AF334" s="55"/>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row>
    <row r="335" spans="1:7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1"/>
      <c r="AA335" s="52"/>
      <c r="AB335" s="58"/>
      <c r="AC335" s="59"/>
      <c r="AD335" s="58"/>
      <c r="AE335" s="58"/>
      <c r="AF335" s="55"/>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row>
    <row r="336" spans="1:75"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1"/>
      <c r="AA336" s="52"/>
      <c r="AB336" s="58"/>
      <c r="AC336" s="59"/>
      <c r="AD336" s="58"/>
      <c r="AE336" s="58"/>
      <c r="AF336" s="55"/>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row>
    <row r="337" spans="1:75"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1"/>
      <c r="AA337" s="52"/>
      <c r="AB337" s="58"/>
      <c r="AC337" s="59"/>
      <c r="AD337" s="58"/>
      <c r="AE337" s="58"/>
      <c r="AF337" s="55"/>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row>
    <row r="338" spans="1:75"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1"/>
      <c r="AA338" s="52"/>
      <c r="AB338" s="58"/>
      <c r="AC338" s="59"/>
      <c r="AD338" s="58"/>
      <c r="AE338" s="58"/>
      <c r="AF338" s="55"/>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row>
    <row r="339" spans="1:75"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1"/>
      <c r="AA339" s="52"/>
      <c r="AB339" s="58"/>
      <c r="AC339" s="59"/>
      <c r="AD339" s="58"/>
      <c r="AE339" s="58"/>
      <c r="AF339" s="55"/>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row>
    <row r="340" spans="1:75"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1"/>
      <c r="AA340" s="52"/>
      <c r="AB340" s="58"/>
      <c r="AC340" s="59"/>
      <c r="AD340" s="58"/>
      <c r="AE340" s="58"/>
      <c r="AF340" s="55"/>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row>
    <row r="341" spans="1:75"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1"/>
      <c r="AA341" s="52"/>
      <c r="AB341" s="58"/>
      <c r="AC341" s="59"/>
      <c r="AD341" s="58"/>
      <c r="AE341" s="58"/>
      <c r="AF341" s="55"/>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row>
    <row r="342" spans="1:75"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1"/>
      <c r="AA342" s="52"/>
      <c r="AB342" s="58"/>
      <c r="AC342" s="59"/>
      <c r="AD342" s="58"/>
      <c r="AE342" s="58"/>
      <c r="AF342" s="55"/>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row>
    <row r="343" spans="1:75"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1"/>
      <c r="AA343" s="52"/>
      <c r="AB343" s="58"/>
      <c r="AC343" s="59"/>
      <c r="AD343" s="58"/>
      <c r="AE343" s="58"/>
      <c r="AF343" s="55"/>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row>
    <row r="344" spans="1:75"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1"/>
      <c r="AA344" s="52"/>
      <c r="AB344" s="58"/>
      <c r="AC344" s="59"/>
      <c r="AD344" s="58"/>
      <c r="AE344" s="58"/>
      <c r="AF344" s="55"/>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row>
    <row r="345" spans="1:7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1"/>
      <c r="AA345" s="52"/>
      <c r="AB345" s="58"/>
      <c r="AC345" s="59"/>
      <c r="AD345" s="58"/>
      <c r="AE345" s="58"/>
      <c r="AF345" s="55"/>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row>
    <row r="346" spans="1:75"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1"/>
      <c r="AA346" s="52"/>
      <c r="AB346" s="58"/>
      <c r="AC346" s="59"/>
      <c r="AD346" s="58"/>
      <c r="AE346" s="58"/>
      <c r="AF346" s="55"/>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row>
    <row r="347" spans="1:75"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1"/>
      <c r="AA347" s="52"/>
      <c r="AB347" s="58"/>
      <c r="AC347" s="59"/>
      <c r="AD347" s="58"/>
      <c r="AE347" s="58"/>
      <c r="AF347" s="55"/>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row>
    <row r="348" spans="1:75"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1"/>
      <c r="AA348" s="52"/>
      <c r="AB348" s="58"/>
      <c r="AC348" s="59"/>
      <c r="AD348" s="58"/>
      <c r="AE348" s="58"/>
      <c r="AF348" s="55"/>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row>
    <row r="349" spans="1:75"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1"/>
      <c r="AA349" s="52"/>
      <c r="AB349" s="58"/>
      <c r="AC349" s="59"/>
      <c r="AD349" s="58"/>
      <c r="AE349" s="58"/>
      <c r="AF349" s="55"/>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row>
    <row r="350" spans="1:75"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1"/>
      <c r="AA350" s="52"/>
      <c r="AB350" s="58"/>
      <c r="AC350" s="59"/>
      <c r="AD350" s="58"/>
      <c r="AE350" s="58"/>
      <c r="AF350" s="55"/>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row>
    <row r="351" spans="1:75"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1"/>
      <c r="AA351" s="52"/>
      <c r="AB351" s="58"/>
      <c r="AC351" s="59"/>
      <c r="AD351" s="58"/>
      <c r="AE351" s="58"/>
      <c r="AF351" s="55"/>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row>
    <row r="352" spans="1:75"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1"/>
      <c r="AA352" s="52"/>
      <c r="AB352" s="58"/>
      <c r="AC352" s="59"/>
      <c r="AD352" s="58"/>
      <c r="AE352" s="58"/>
      <c r="AF352" s="55"/>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row>
    <row r="353" spans="1:75"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1"/>
      <c r="AA353" s="52"/>
      <c r="AB353" s="58"/>
      <c r="AC353" s="59"/>
      <c r="AD353" s="58"/>
      <c r="AE353" s="58"/>
      <c r="AF353" s="55"/>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row>
    <row r="354" spans="1:75"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1"/>
      <c r="AA354" s="52"/>
      <c r="AB354" s="58"/>
      <c r="AC354" s="59"/>
      <c r="AD354" s="58"/>
      <c r="AE354" s="58"/>
      <c r="AF354" s="55"/>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row>
    <row r="355" spans="1:7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1"/>
      <c r="AA355" s="52"/>
      <c r="AB355" s="58"/>
      <c r="AC355" s="59"/>
      <c r="AD355" s="58"/>
      <c r="AE355" s="58"/>
      <c r="AF355" s="55"/>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row>
    <row r="356" spans="1:75"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1"/>
      <c r="AA356" s="52"/>
      <c r="AB356" s="58"/>
      <c r="AC356" s="59"/>
      <c r="AD356" s="58"/>
      <c r="AE356" s="58"/>
      <c r="AF356" s="55"/>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row>
    <row r="357" spans="1:75"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1"/>
      <c r="AA357" s="52"/>
      <c r="AB357" s="58"/>
      <c r="AC357" s="59"/>
      <c r="AD357" s="58"/>
      <c r="AE357" s="58"/>
      <c r="AF357" s="55"/>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row>
    <row r="358" spans="1:75"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1"/>
      <c r="AA358" s="52"/>
      <c r="AB358" s="58"/>
      <c r="AC358" s="59"/>
      <c r="AD358" s="58"/>
      <c r="AE358" s="58"/>
      <c r="AF358" s="55"/>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row>
    <row r="359" spans="1:75"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1"/>
      <c r="AA359" s="52"/>
      <c r="AB359" s="58"/>
      <c r="AC359" s="59"/>
      <c r="AD359" s="58"/>
      <c r="AE359" s="58"/>
      <c r="AF359" s="55"/>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row>
    <row r="360" spans="1:75"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1"/>
      <c r="AA360" s="52"/>
      <c r="AB360" s="58"/>
      <c r="AC360" s="59"/>
      <c r="AD360" s="58"/>
      <c r="AE360" s="58"/>
      <c r="AF360" s="55"/>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row>
    <row r="361" spans="1:75"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1"/>
      <c r="AA361" s="52"/>
      <c r="AB361" s="58"/>
      <c r="AC361" s="59"/>
      <c r="AD361" s="58"/>
      <c r="AE361" s="58"/>
      <c r="AF361" s="55"/>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row>
    <row r="362" spans="1:75"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1"/>
      <c r="AA362" s="52"/>
      <c r="AB362" s="58"/>
      <c r="AC362" s="59"/>
      <c r="AD362" s="58"/>
      <c r="AE362" s="58"/>
      <c r="AF362" s="55"/>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row>
    <row r="363" spans="1:75"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1"/>
      <c r="AA363" s="52"/>
      <c r="AB363" s="58"/>
      <c r="AC363" s="59"/>
      <c r="AD363" s="58"/>
      <c r="AE363" s="58"/>
      <c r="AF363" s="55"/>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row>
    <row r="364" spans="1:75"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1"/>
      <c r="AA364" s="52"/>
      <c r="AB364" s="58"/>
      <c r="AC364" s="59"/>
      <c r="AD364" s="58"/>
      <c r="AE364" s="58"/>
      <c r="AF364" s="55"/>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row>
    <row r="365" spans="1:7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1"/>
      <c r="AA365" s="52"/>
      <c r="AB365" s="58"/>
      <c r="AC365" s="59"/>
      <c r="AD365" s="58"/>
      <c r="AE365" s="58"/>
      <c r="AF365" s="55"/>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row>
    <row r="366" spans="1:75"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1"/>
      <c r="AA366" s="52"/>
      <c r="AB366" s="58"/>
      <c r="AC366" s="59"/>
      <c r="AD366" s="58"/>
      <c r="AE366" s="58"/>
      <c r="AF366" s="55"/>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row>
    <row r="367" spans="1:75"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1"/>
      <c r="AA367" s="52"/>
      <c r="AB367" s="58"/>
      <c r="AC367" s="59"/>
      <c r="AD367" s="58"/>
      <c r="AE367" s="58"/>
      <c r="AF367" s="55"/>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row>
    <row r="368" spans="1:75"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1"/>
      <c r="AA368" s="52"/>
      <c r="AB368" s="58"/>
      <c r="AC368" s="59"/>
      <c r="AD368" s="58"/>
      <c r="AE368" s="58"/>
      <c r="AF368" s="55"/>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row>
    <row r="369" spans="1:75"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1"/>
      <c r="AA369" s="52"/>
      <c r="AB369" s="58"/>
      <c r="AC369" s="59"/>
      <c r="AD369" s="58"/>
      <c r="AE369" s="58"/>
      <c r="AF369" s="55"/>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row>
    <row r="370" spans="1:75"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1"/>
      <c r="AA370" s="52"/>
      <c r="AB370" s="58"/>
      <c r="AC370" s="59"/>
      <c r="AD370" s="58"/>
      <c r="AE370" s="58"/>
      <c r="AF370" s="55"/>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row>
    <row r="371" spans="1:75"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1"/>
      <c r="AA371" s="52"/>
      <c r="AB371" s="58"/>
      <c r="AC371" s="59"/>
      <c r="AD371" s="58"/>
      <c r="AE371" s="58"/>
      <c r="AF371" s="55"/>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row>
    <row r="372" spans="1:75"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1"/>
      <c r="AA372" s="52"/>
      <c r="AB372" s="58"/>
      <c r="AC372" s="59"/>
      <c r="AD372" s="58"/>
      <c r="AE372" s="58"/>
      <c r="AF372" s="55"/>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row>
    <row r="373" spans="1:75"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1"/>
      <c r="AA373" s="52"/>
      <c r="AB373" s="58"/>
      <c r="AC373" s="59"/>
      <c r="AD373" s="58"/>
      <c r="AE373" s="58"/>
      <c r="AF373" s="55"/>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row>
    <row r="374" spans="1:75"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1"/>
      <c r="AA374" s="52"/>
      <c r="AB374" s="58"/>
      <c r="AC374" s="59"/>
      <c r="AD374" s="58"/>
      <c r="AE374" s="58"/>
      <c r="AF374" s="55"/>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row>
    <row r="375" spans="1: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1"/>
      <c r="AA375" s="52"/>
      <c r="AB375" s="58"/>
      <c r="AC375" s="59"/>
      <c r="AD375" s="58"/>
      <c r="AE375" s="58"/>
      <c r="AF375" s="55"/>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row>
    <row r="376" spans="1:75"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1"/>
      <c r="AA376" s="52"/>
      <c r="AB376" s="58"/>
      <c r="AC376" s="59"/>
      <c r="AD376" s="58"/>
      <c r="AE376" s="58"/>
      <c r="AF376" s="55"/>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row>
    <row r="377" spans="1:75"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1"/>
      <c r="AA377" s="52"/>
      <c r="AB377" s="58"/>
      <c r="AC377" s="59"/>
      <c r="AD377" s="58"/>
      <c r="AE377" s="58"/>
      <c r="AF377" s="55"/>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row>
    <row r="378" spans="1:75"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1"/>
      <c r="AA378" s="52"/>
      <c r="AB378" s="58"/>
      <c r="AC378" s="59"/>
      <c r="AD378" s="58"/>
      <c r="AE378" s="58"/>
      <c r="AF378" s="55"/>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row>
    <row r="379" spans="1:75"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1"/>
      <c r="AA379" s="52"/>
      <c r="AB379" s="58"/>
      <c r="AC379" s="59"/>
      <c r="AD379" s="58"/>
      <c r="AE379" s="58"/>
      <c r="AF379" s="55"/>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row>
    <row r="380" spans="1:75"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1"/>
      <c r="AA380" s="52"/>
      <c r="AB380" s="58"/>
      <c r="AC380" s="59"/>
      <c r="AD380" s="58"/>
      <c r="AE380" s="58"/>
      <c r="AF380" s="55"/>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row>
    <row r="381" spans="1:75"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1"/>
      <c r="AA381" s="52"/>
      <c r="AB381" s="58"/>
      <c r="AC381" s="59"/>
      <c r="AD381" s="58"/>
      <c r="AE381" s="58"/>
      <c r="AF381" s="55"/>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row>
    <row r="382" spans="1:75"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1"/>
      <c r="AA382" s="52"/>
      <c r="AB382" s="58"/>
      <c r="AC382" s="59"/>
      <c r="AD382" s="58"/>
      <c r="AE382" s="58"/>
      <c r="AF382" s="55"/>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row>
    <row r="383" spans="1:75"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1"/>
      <c r="AA383" s="52"/>
      <c r="AB383" s="58"/>
      <c r="AC383" s="59"/>
      <c r="AD383" s="58"/>
      <c r="AE383" s="58"/>
      <c r="AF383" s="55"/>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row>
    <row r="384" spans="1:75"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1"/>
      <c r="AA384" s="52"/>
      <c r="AB384" s="58"/>
      <c r="AC384" s="59"/>
      <c r="AD384" s="58"/>
      <c r="AE384" s="58"/>
      <c r="AF384" s="55"/>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row>
    <row r="385" spans="1:7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1"/>
      <c r="AA385" s="52"/>
      <c r="AB385" s="58"/>
      <c r="AC385" s="59"/>
      <c r="AD385" s="58"/>
      <c r="AE385" s="58"/>
      <c r="AF385" s="55"/>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row>
    <row r="386" spans="1:75"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1"/>
      <c r="AA386" s="52"/>
      <c r="AB386" s="58"/>
      <c r="AC386" s="59"/>
      <c r="AD386" s="58"/>
      <c r="AE386" s="58"/>
      <c r="AF386" s="55"/>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row>
    <row r="387" spans="1:75"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1"/>
      <c r="AA387" s="52"/>
      <c r="AB387" s="58"/>
      <c r="AC387" s="59"/>
      <c r="AD387" s="58"/>
      <c r="AE387" s="58"/>
      <c r="AF387" s="55"/>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row>
    <row r="388" spans="1:75"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1"/>
      <c r="AA388" s="52"/>
      <c r="AB388" s="58"/>
      <c r="AC388" s="59"/>
      <c r="AD388" s="58"/>
      <c r="AE388" s="58"/>
      <c r="AF388" s="55"/>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row>
    <row r="389" spans="1:75"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1"/>
      <c r="AA389" s="52"/>
      <c r="AB389" s="58"/>
      <c r="AC389" s="59"/>
      <c r="AD389" s="58"/>
      <c r="AE389" s="58"/>
      <c r="AF389" s="55"/>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row>
    <row r="390" spans="1:75"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1"/>
      <c r="AA390" s="52"/>
      <c r="AB390" s="58"/>
      <c r="AC390" s="59"/>
      <c r="AD390" s="58"/>
      <c r="AE390" s="58"/>
      <c r="AF390" s="55"/>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row>
    <row r="391" spans="1:75"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1"/>
      <c r="AA391" s="52"/>
      <c r="AB391" s="58"/>
      <c r="AC391" s="59"/>
      <c r="AD391" s="58"/>
      <c r="AE391" s="58"/>
      <c r="AF391" s="55"/>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row>
    <row r="392" spans="1:75"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1"/>
      <c r="AA392" s="52"/>
      <c r="AB392" s="58"/>
      <c r="AC392" s="59"/>
      <c r="AD392" s="58"/>
      <c r="AE392" s="58"/>
      <c r="AF392" s="55"/>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row>
    <row r="393" spans="1:75"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1"/>
      <c r="AA393" s="52"/>
      <c r="AB393" s="58"/>
      <c r="AC393" s="59"/>
      <c r="AD393" s="58"/>
      <c r="AE393" s="58"/>
      <c r="AF393" s="55"/>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row>
    <row r="394" spans="1:75"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1"/>
      <c r="AA394" s="52"/>
      <c r="AB394" s="58"/>
      <c r="AC394" s="59"/>
      <c r="AD394" s="58"/>
      <c r="AE394" s="58"/>
      <c r="AF394" s="55"/>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row>
    <row r="395" spans="1:7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1"/>
      <c r="AA395" s="52"/>
      <c r="AB395" s="58"/>
      <c r="AC395" s="59"/>
      <c r="AD395" s="58"/>
      <c r="AE395" s="58"/>
      <c r="AF395" s="55"/>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row>
    <row r="396" spans="1:75"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1"/>
      <c r="AA396" s="52"/>
      <c r="AB396" s="58"/>
      <c r="AC396" s="59"/>
      <c r="AD396" s="58"/>
      <c r="AE396" s="58"/>
      <c r="AF396" s="55"/>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row>
    <row r="397" spans="1:75"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1"/>
      <c r="AA397" s="52"/>
      <c r="AB397" s="58"/>
      <c r="AC397" s="59"/>
      <c r="AD397" s="58"/>
      <c r="AE397" s="58"/>
      <c r="AF397" s="55"/>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row>
    <row r="398" spans="1:75"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1"/>
      <c r="AA398" s="52"/>
      <c r="AB398" s="58"/>
      <c r="AC398" s="59"/>
      <c r="AD398" s="58"/>
      <c r="AE398" s="58"/>
      <c r="AF398" s="55"/>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row>
    <row r="399" spans="1:75"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1"/>
      <c r="AA399" s="52"/>
      <c r="AB399" s="58"/>
      <c r="AC399" s="59"/>
      <c r="AD399" s="58"/>
      <c r="AE399" s="58"/>
      <c r="AF399" s="55"/>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row>
    <row r="400" spans="1:75"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1"/>
      <c r="AA400" s="52"/>
      <c r="AB400" s="58"/>
      <c r="AC400" s="59"/>
      <c r="AD400" s="58"/>
      <c r="AE400" s="58"/>
      <c r="AF400" s="55"/>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row>
    <row r="401" spans="1:75"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1"/>
      <c r="AA401" s="52"/>
      <c r="AB401" s="58"/>
      <c r="AC401" s="59"/>
      <c r="AD401" s="58"/>
      <c r="AE401" s="58"/>
      <c r="AF401" s="55"/>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row>
    <row r="402" spans="1:75"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1"/>
      <c r="AA402" s="52"/>
      <c r="AB402" s="58"/>
      <c r="AC402" s="59"/>
      <c r="AD402" s="58"/>
      <c r="AE402" s="58"/>
      <c r="AF402" s="55"/>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row>
    <row r="403" spans="1:75"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1"/>
      <c r="AA403" s="52"/>
      <c r="AB403" s="58"/>
      <c r="AC403" s="59"/>
      <c r="AD403" s="58"/>
      <c r="AE403" s="58"/>
      <c r="AF403" s="55"/>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row>
    <row r="404" spans="1:75"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1"/>
      <c r="AA404" s="52"/>
      <c r="AB404" s="58"/>
      <c r="AC404" s="59"/>
      <c r="AD404" s="58"/>
      <c r="AE404" s="58"/>
      <c r="AF404" s="55"/>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row>
    <row r="405" spans="1:7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1"/>
      <c r="AA405" s="52"/>
      <c r="AB405" s="58"/>
      <c r="AC405" s="59"/>
      <c r="AD405" s="58"/>
      <c r="AE405" s="58"/>
      <c r="AF405" s="55"/>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row>
    <row r="406" spans="1:75"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1"/>
      <c r="AA406" s="52"/>
      <c r="AB406" s="58"/>
      <c r="AC406" s="59"/>
      <c r="AD406" s="58"/>
      <c r="AE406" s="58"/>
      <c r="AF406" s="55"/>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row>
    <row r="407" spans="1:75"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1"/>
      <c r="AA407" s="52"/>
      <c r="AB407" s="58"/>
      <c r="AC407" s="59"/>
      <c r="AD407" s="58"/>
      <c r="AE407" s="58"/>
      <c r="AF407" s="55"/>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row>
    <row r="408" spans="1:75"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1"/>
      <c r="AA408" s="52"/>
      <c r="AB408" s="58"/>
      <c r="AC408" s="59"/>
      <c r="AD408" s="58"/>
      <c r="AE408" s="58"/>
      <c r="AF408" s="55"/>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row>
    <row r="409" spans="1:75"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1"/>
      <c r="AA409" s="52"/>
      <c r="AB409" s="58"/>
      <c r="AC409" s="59"/>
      <c r="AD409" s="58"/>
      <c r="AE409" s="58"/>
      <c r="AF409" s="55"/>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row>
    <row r="410" spans="1:75"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1"/>
      <c r="AA410" s="52"/>
      <c r="AB410" s="58"/>
      <c r="AC410" s="59"/>
      <c r="AD410" s="58"/>
      <c r="AE410" s="58"/>
      <c r="AF410" s="55"/>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row>
    <row r="411" spans="1:75"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1"/>
      <c r="AA411" s="52"/>
      <c r="AB411" s="58"/>
      <c r="AC411" s="59"/>
      <c r="AD411" s="58"/>
      <c r="AE411" s="58"/>
      <c r="AF411" s="55"/>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row>
    <row r="412" spans="1:75"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1"/>
      <c r="AA412" s="52"/>
      <c r="AB412" s="58"/>
      <c r="AC412" s="59"/>
      <c r="AD412" s="58"/>
      <c r="AE412" s="58"/>
      <c r="AF412" s="55"/>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row>
    <row r="413" spans="1:75"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1"/>
      <c r="AA413" s="52"/>
      <c r="AB413" s="58"/>
      <c r="AC413" s="59"/>
      <c r="AD413" s="58"/>
      <c r="AE413" s="58"/>
      <c r="AF413" s="55"/>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row>
    <row r="414" spans="1:75"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1"/>
      <c r="AA414" s="52"/>
      <c r="AB414" s="58"/>
      <c r="AC414" s="59"/>
      <c r="AD414" s="58"/>
      <c r="AE414" s="58"/>
      <c r="AF414" s="55"/>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row>
    <row r="415" spans="1:7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1"/>
      <c r="AA415" s="52"/>
      <c r="AB415" s="58"/>
      <c r="AC415" s="59"/>
      <c r="AD415" s="58"/>
      <c r="AE415" s="58"/>
      <c r="AF415" s="55"/>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row>
    <row r="416" spans="1:75"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1"/>
      <c r="AA416" s="52"/>
      <c r="AB416" s="58"/>
      <c r="AC416" s="59"/>
      <c r="AD416" s="58"/>
      <c r="AE416" s="58"/>
      <c r="AF416" s="55"/>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row>
    <row r="417" spans="1:75"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1"/>
      <c r="AA417" s="52"/>
      <c r="AB417" s="58"/>
      <c r="AC417" s="59"/>
      <c r="AD417" s="58"/>
      <c r="AE417" s="58"/>
      <c r="AF417" s="55"/>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row>
    <row r="418" spans="1:75"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1"/>
      <c r="AA418" s="52"/>
      <c r="AB418" s="58"/>
      <c r="AC418" s="59"/>
      <c r="AD418" s="58"/>
      <c r="AE418" s="58"/>
      <c r="AF418" s="55"/>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row>
    <row r="419" spans="1:75"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1"/>
      <c r="AA419" s="52"/>
      <c r="AB419" s="58"/>
      <c r="AC419" s="59"/>
      <c r="AD419" s="58"/>
      <c r="AE419" s="58"/>
      <c r="AF419" s="55"/>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row>
    <row r="420" spans="1:75"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1"/>
      <c r="AA420" s="52"/>
      <c r="AB420" s="58"/>
      <c r="AC420" s="59"/>
      <c r="AD420" s="58"/>
      <c r="AE420" s="58"/>
      <c r="AF420" s="55"/>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row>
    <row r="421" spans="1:75"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1"/>
      <c r="AA421" s="52"/>
      <c r="AB421" s="58"/>
      <c r="AC421" s="59"/>
      <c r="AD421" s="58"/>
      <c r="AE421" s="58"/>
      <c r="AF421" s="55"/>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row>
    <row r="422" spans="1:75"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1"/>
      <c r="AA422" s="52"/>
      <c r="AB422" s="58"/>
      <c r="AC422" s="59"/>
      <c r="AD422" s="58"/>
      <c r="AE422" s="58"/>
      <c r="AF422" s="55"/>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row>
    <row r="423" spans="1:75"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1"/>
      <c r="AA423" s="52"/>
      <c r="AB423" s="58"/>
      <c r="AC423" s="59"/>
      <c r="AD423" s="58"/>
      <c r="AE423" s="58"/>
      <c r="AF423" s="55"/>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row>
    <row r="424" spans="1:75"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1"/>
      <c r="AA424" s="52"/>
      <c r="AB424" s="58"/>
      <c r="AC424" s="59"/>
      <c r="AD424" s="58"/>
      <c r="AE424" s="58"/>
      <c r="AF424" s="55"/>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row>
    <row r="425" spans="1:7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1"/>
      <c r="AA425" s="52"/>
      <c r="AB425" s="58"/>
      <c r="AC425" s="59"/>
      <c r="AD425" s="58"/>
      <c r="AE425" s="58"/>
      <c r="AF425" s="55"/>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row>
    <row r="426" spans="1:75"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1"/>
      <c r="AA426" s="52"/>
      <c r="AB426" s="58"/>
      <c r="AC426" s="59"/>
      <c r="AD426" s="58"/>
      <c r="AE426" s="58"/>
      <c r="AF426" s="55"/>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row>
    <row r="427" spans="1:75"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1"/>
      <c r="AA427" s="52"/>
      <c r="AB427" s="58"/>
      <c r="AC427" s="59"/>
      <c r="AD427" s="58"/>
      <c r="AE427" s="58"/>
      <c r="AF427" s="55"/>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row>
    <row r="428" spans="1:75"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1"/>
      <c r="AA428" s="52"/>
      <c r="AB428" s="58"/>
      <c r="AC428" s="59"/>
      <c r="AD428" s="58"/>
      <c r="AE428" s="58"/>
      <c r="AF428" s="55"/>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row>
    <row r="429" spans="1:75"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1"/>
      <c r="AA429" s="52"/>
      <c r="AB429" s="58"/>
      <c r="AC429" s="59"/>
      <c r="AD429" s="58"/>
      <c r="AE429" s="58"/>
      <c r="AF429" s="55"/>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row>
    <row r="430" spans="1:75"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1"/>
      <c r="AA430" s="52"/>
      <c r="AB430" s="58"/>
      <c r="AC430" s="59"/>
      <c r="AD430" s="58"/>
      <c r="AE430" s="58"/>
      <c r="AF430" s="55"/>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row>
    <row r="431" spans="1:75"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1"/>
      <c r="AA431" s="52"/>
      <c r="AB431" s="58"/>
      <c r="AC431" s="59"/>
      <c r="AD431" s="58"/>
      <c r="AE431" s="58"/>
      <c r="AF431" s="55"/>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row>
    <row r="432" spans="1:75"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1"/>
      <c r="AA432" s="52"/>
      <c r="AB432" s="58"/>
      <c r="AC432" s="59"/>
      <c r="AD432" s="58"/>
      <c r="AE432" s="58"/>
      <c r="AF432" s="55"/>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row>
    <row r="433" spans="1:75"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1"/>
      <c r="AA433" s="52"/>
      <c r="AB433" s="58"/>
      <c r="AC433" s="59"/>
      <c r="AD433" s="58"/>
      <c r="AE433" s="58"/>
      <c r="AF433" s="55"/>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row>
    <row r="434" spans="1:75"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1"/>
      <c r="AA434" s="52"/>
      <c r="AB434" s="58"/>
      <c r="AC434" s="59"/>
      <c r="AD434" s="58"/>
      <c r="AE434" s="58"/>
      <c r="AF434" s="55"/>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row>
    <row r="435" spans="1:7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1"/>
      <c r="AA435" s="52"/>
      <c r="AB435" s="58"/>
      <c r="AC435" s="59"/>
      <c r="AD435" s="58"/>
      <c r="AE435" s="58"/>
      <c r="AF435" s="55"/>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row>
    <row r="436" spans="1:75"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1"/>
      <c r="AA436" s="52"/>
      <c r="AB436" s="58"/>
      <c r="AC436" s="59"/>
      <c r="AD436" s="58"/>
      <c r="AE436" s="58"/>
      <c r="AF436" s="55"/>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row>
    <row r="437" spans="1:75"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1"/>
      <c r="AA437" s="52"/>
      <c r="AB437" s="58"/>
      <c r="AC437" s="59"/>
      <c r="AD437" s="58"/>
      <c r="AE437" s="58"/>
      <c r="AF437" s="55"/>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row>
    <row r="438" spans="1:75"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1"/>
      <c r="AA438" s="52"/>
      <c r="AB438" s="58"/>
      <c r="AC438" s="59"/>
      <c r="AD438" s="58"/>
      <c r="AE438" s="58"/>
      <c r="AF438" s="55"/>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row>
    <row r="439" spans="1:75"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1"/>
      <c r="AA439" s="52"/>
      <c r="AB439" s="58"/>
      <c r="AC439" s="59"/>
      <c r="AD439" s="58"/>
      <c r="AE439" s="58"/>
      <c r="AF439" s="55"/>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row>
    <row r="440" spans="1:75"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1"/>
      <c r="AA440" s="52"/>
      <c r="AB440" s="58"/>
      <c r="AC440" s="59"/>
      <c r="AD440" s="58"/>
      <c r="AE440" s="58"/>
      <c r="AF440" s="55"/>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row>
    <row r="441" spans="1:75"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1"/>
      <c r="AA441" s="52"/>
      <c r="AB441" s="58"/>
      <c r="AC441" s="59"/>
      <c r="AD441" s="58"/>
      <c r="AE441" s="58"/>
      <c r="AF441" s="55"/>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row>
    <row r="442" spans="1:75"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1"/>
      <c r="AA442" s="52"/>
      <c r="AB442" s="58"/>
      <c r="AC442" s="59"/>
      <c r="AD442" s="58"/>
      <c r="AE442" s="58"/>
      <c r="AF442" s="55"/>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row>
    <row r="443" spans="1:75"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1"/>
      <c r="AA443" s="52"/>
      <c r="AB443" s="58"/>
      <c r="AC443" s="59"/>
      <c r="AD443" s="58"/>
      <c r="AE443" s="58"/>
      <c r="AF443" s="55"/>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row>
    <row r="444" spans="1:75"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1"/>
      <c r="AA444" s="52"/>
      <c r="AB444" s="58"/>
      <c r="AC444" s="59"/>
      <c r="AD444" s="58"/>
      <c r="AE444" s="58"/>
      <c r="AF444" s="55"/>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row>
    <row r="445" spans="1:7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1"/>
      <c r="AA445" s="52"/>
      <c r="AB445" s="58"/>
      <c r="AC445" s="59"/>
      <c r="AD445" s="58"/>
      <c r="AE445" s="58"/>
      <c r="AF445" s="55"/>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row>
    <row r="446" spans="1:75"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1"/>
      <c r="AA446" s="52"/>
      <c r="AB446" s="58"/>
      <c r="AC446" s="59"/>
      <c r="AD446" s="58"/>
      <c r="AE446" s="58"/>
      <c r="AF446" s="55"/>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row>
    <row r="447" spans="1:75"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1"/>
      <c r="AA447" s="52"/>
      <c r="AB447" s="58"/>
      <c r="AC447" s="59"/>
      <c r="AD447" s="58"/>
      <c r="AE447" s="58"/>
      <c r="AF447" s="55"/>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row>
    <row r="448" spans="1:75"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1"/>
      <c r="AA448" s="52"/>
      <c r="AB448" s="58"/>
      <c r="AC448" s="59"/>
      <c r="AD448" s="58"/>
      <c r="AE448" s="58"/>
      <c r="AF448" s="55"/>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row>
    <row r="449" spans="1:75"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1"/>
      <c r="AA449" s="52"/>
      <c r="AB449" s="58"/>
      <c r="AC449" s="59"/>
      <c r="AD449" s="58"/>
      <c r="AE449" s="58"/>
      <c r="AF449" s="55"/>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row>
    <row r="450" spans="1:75"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1"/>
      <c r="AA450" s="52"/>
      <c r="AB450" s="58"/>
      <c r="AC450" s="59"/>
      <c r="AD450" s="58"/>
      <c r="AE450" s="58"/>
      <c r="AF450" s="55"/>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row>
    <row r="451" spans="1:75"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1"/>
      <c r="AA451" s="52"/>
      <c r="AB451" s="58"/>
      <c r="AC451" s="59"/>
      <c r="AD451" s="58"/>
      <c r="AE451" s="58"/>
      <c r="AF451" s="55"/>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row>
    <row r="452" spans="1:75"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1"/>
      <c r="AA452" s="52"/>
      <c r="AB452" s="58"/>
      <c r="AC452" s="59"/>
      <c r="AD452" s="58"/>
      <c r="AE452" s="58"/>
      <c r="AF452" s="55"/>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row>
    <row r="453" spans="1:75"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1"/>
      <c r="AA453" s="52"/>
      <c r="AB453" s="58"/>
      <c r="AC453" s="59"/>
      <c r="AD453" s="58"/>
      <c r="AE453" s="58"/>
      <c r="AF453" s="55"/>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row>
    <row r="454" spans="1:75"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1"/>
      <c r="AA454" s="52"/>
      <c r="AB454" s="58"/>
      <c r="AC454" s="59"/>
      <c r="AD454" s="58"/>
      <c r="AE454" s="58"/>
      <c r="AF454" s="55"/>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row>
    <row r="455" spans="1:7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1"/>
      <c r="AA455" s="52"/>
      <c r="AB455" s="58"/>
      <c r="AC455" s="59"/>
      <c r="AD455" s="58"/>
      <c r="AE455" s="58"/>
      <c r="AF455" s="55"/>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row>
    <row r="456" spans="1:75"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1"/>
      <c r="AA456" s="52"/>
      <c r="AB456" s="58"/>
      <c r="AC456" s="59"/>
      <c r="AD456" s="58"/>
      <c r="AE456" s="58"/>
      <c r="AF456" s="55"/>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row>
    <row r="457" spans="1:75"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1"/>
      <c r="AA457" s="52"/>
      <c r="AB457" s="58"/>
      <c r="AC457" s="59"/>
      <c r="AD457" s="58"/>
      <c r="AE457" s="58"/>
      <c r="AF457" s="55"/>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row>
    <row r="458" spans="1:75"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1"/>
      <c r="AA458" s="52"/>
      <c r="AB458" s="58"/>
      <c r="AC458" s="59"/>
      <c r="AD458" s="58"/>
      <c r="AE458" s="58"/>
      <c r="AF458" s="55"/>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row>
    <row r="459" spans="1:75"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1"/>
      <c r="AA459" s="52"/>
      <c r="AB459" s="58"/>
      <c r="AC459" s="59"/>
      <c r="AD459" s="58"/>
      <c r="AE459" s="58"/>
      <c r="AF459" s="55"/>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row>
    <row r="460" spans="1:75"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1"/>
      <c r="AA460" s="52"/>
      <c r="AB460" s="58"/>
      <c r="AC460" s="59"/>
      <c r="AD460" s="58"/>
      <c r="AE460" s="58"/>
      <c r="AF460" s="55"/>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row>
    <row r="461" spans="1:75"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1"/>
      <c r="AA461" s="52"/>
      <c r="AB461" s="58"/>
      <c r="AC461" s="59"/>
      <c r="AD461" s="58"/>
      <c r="AE461" s="58"/>
      <c r="AF461" s="55"/>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row>
    <row r="462" spans="1:75"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1"/>
      <c r="AA462" s="52"/>
      <c r="AB462" s="58"/>
      <c r="AC462" s="59"/>
      <c r="AD462" s="58"/>
      <c r="AE462" s="58"/>
      <c r="AF462" s="55"/>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row>
    <row r="463" spans="1:75"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1"/>
      <c r="AA463" s="52"/>
      <c r="AB463" s="58"/>
      <c r="AC463" s="59"/>
      <c r="AD463" s="58"/>
      <c r="AE463" s="58"/>
      <c r="AF463" s="55"/>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row>
    <row r="464" spans="1:75"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1"/>
      <c r="AA464" s="52"/>
      <c r="AB464" s="58"/>
      <c r="AC464" s="59"/>
      <c r="AD464" s="58"/>
      <c r="AE464" s="58"/>
      <c r="AF464" s="55"/>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row>
    <row r="465" spans="1:7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1"/>
      <c r="AA465" s="52"/>
      <c r="AB465" s="58"/>
      <c r="AC465" s="59"/>
      <c r="AD465" s="58"/>
      <c r="AE465" s="58"/>
      <c r="AF465" s="55"/>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row>
    <row r="466" spans="1:75"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1"/>
      <c r="AA466" s="52"/>
      <c r="AB466" s="58"/>
      <c r="AC466" s="59"/>
      <c r="AD466" s="58"/>
      <c r="AE466" s="58"/>
      <c r="AF466" s="55"/>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row>
    <row r="467" spans="1:75"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1"/>
      <c r="AA467" s="52"/>
      <c r="AB467" s="58"/>
      <c r="AC467" s="59"/>
      <c r="AD467" s="58"/>
      <c r="AE467" s="58"/>
      <c r="AF467" s="55"/>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row>
    <row r="468" spans="1:75"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1"/>
      <c r="AA468" s="52"/>
      <c r="AB468" s="58"/>
      <c r="AC468" s="59"/>
      <c r="AD468" s="58"/>
      <c r="AE468" s="58"/>
      <c r="AF468" s="55"/>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row>
    <row r="469" spans="1:75"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1"/>
      <c r="AA469" s="52"/>
      <c r="AB469" s="58"/>
      <c r="AC469" s="59"/>
      <c r="AD469" s="58"/>
      <c r="AE469" s="58"/>
      <c r="AF469" s="55"/>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row>
    <row r="470" spans="1:75"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1"/>
      <c r="AA470" s="52"/>
      <c r="AB470" s="58"/>
      <c r="AC470" s="59"/>
      <c r="AD470" s="58"/>
      <c r="AE470" s="58"/>
      <c r="AF470" s="55"/>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row>
    <row r="471" spans="1:75"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1"/>
      <c r="AA471" s="52"/>
      <c r="AB471" s="58"/>
      <c r="AC471" s="59"/>
      <c r="AD471" s="58"/>
      <c r="AE471" s="58"/>
      <c r="AF471" s="55"/>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row>
    <row r="472" spans="1:75"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1"/>
      <c r="AA472" s="52"/>
      <c r="AB472" s="58"/>
      <c r="AC472" s="59"/>
      <c r="AD472" s="58"/>
      <c r="AE472" s="58"/>
      <c r="AF472" s="55"/>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row>
    <row r="473" spans="1:75"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1"/>
      <c r="AA473" s="52"/>
      <c r="AB473" s="58"/>
      <c r="AC473" s="59"/>
      <c r="AD473" s="58"/>
      <c r="AE473" s="58"/>
      <c r="AF473" s="55"/>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row>
    <row r="474" spans="1:75"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1"/>
      <c r="AA474" s="52"/>
      <c r="AB474" s="58"/>
      <c r="AC474" s="59"/>
      <c r="AD474" s="58"/>
      <c r="AE474" s="58"/>
      <c r="AF474" s="55"/>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row>
    <row r="475" spans="1: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1"/>
      <c r="AA475" s="52"/>
      <c r="AB475" s="58"/>
      <c r="AC475" s="59"/>
      <c r="AD475" s="58"/>
      <c r="AE475" s="58"/>
      <c r="AF475" s="55"/>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row>
    <row r="476" spans="1:75"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1"/>
      <c r="AA476" s="52"/>
      <c r="AB476" s="58"/>
      <c r="AC476" s="59"/>
      <c r="AD476" s="58"/>
      <c r="AE476" s="58"/>
      <c r="AF476" s="55"/>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row>
    <row r="477" spans="1:75"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1"/>
      <c r="AA477" s="52"/>
      <c r="AB477" s="58"/>
      <c r="AC477" s="59"/>
      <c r="AD477" s="58"/>
      <c r="AE477" s="58"/>
      <c r="AF477" s="55"/>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row>
    <row r="478" spans="1:75"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1"/>
      <c r="AA478" s="52"/>
      <c r="AB478" s="58"/>
      <c r="AC478" s="59"/>
      <c r="AD478" s="58"/>
      <c r="AE478" s="58"/>
      <c r="AF478" s="55"/>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row>
    <row r="479" spans="1:75"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1"/>
      <c r="AA479" s="52"/>
      <c r="AB479" s="58"/>
      <c r="AC479" s="59"/>
      <c r="AD479" s="58"/>
      <c r="AE479" s="58"/>
      <c r="AF479" s="55"/>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row>
    <row r="480" spans="1:75"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1"/>
      <c r="AA480" s="52"/>
      <c r="AB480" s="58"/>
      <c r="AC480" s="59"/>
      <c r="AD480" s="58"/>
      <c r="AE480" s="58"/>
      <c r="AF480" s="55"/>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row>
    <row r="481" spans="1:75"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1"/>
      <c r="AA481" s="52"/>
      <c r="AB481" s="58"/>
      <c r="AC481" s="59"/>
      <c r="AD481" s="58"/>
      <c r="AE481" s="58"/>
      <c r="AF481" s="55"/>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row>
    <row r="482" spans="1:75"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1"/>
      <c r="AA482" s="52"/>
      <c r="AB482" s="58"/>
      <c r="AC482" s="59"/>
      <c r="AD482" s="58"/>
      <c r="AE482" s="58"/>
      <c r="AF482" s="55"/>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row>
    <row r="483" spans="1:75"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1"/>
      <c r="AA483" s="52"/>
      <c r="AB483" s="58"/>
      <c r="AC483" s="59"/>
      <c r="AD483" s="58"/>
      <c r="AE483" s="58"/>
      <c r="AF483" s="55"/>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row>
    <row r="484" spans="1:75"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1"/>
      <c r="AA484" s="52"/>
      <c r="AB484" s="58"/>
      <c r="AC484" s="59"/>
      <c r="AD484" s="58"/>
      <c r="AE484" s="58"/>
      <c r="AF484" s="55"/>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row>
    <row r="485" spans="1:7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1"/>
      <c r="AA485" s="52"/>
      <c r="AB485" s="58"/>
      <c r="AC485" s="59"/>
      <c r="AD485" s="58"/>
      <c r="AE485" s="58"/>
      <c r="AF485" s="55"/>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row>
    <row r="486" spans="1:75"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1"/>
      <c r="AA486" s="52"/>
      <c r="AB486" s="58"/>
      <c r="AC486" s="59"/>
      <c r="AD486" s="58"/>
      <c r="AE486" s="58"/>
      <c r="AF486" s="55"/>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row>
    <row r="487" spans="1:75"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1"/>
      <c r="AA487" s="52"/>
      <c r="AB487" s="58"/>
      <c r="AC487" s="59"/>
      <c r="AD487" s="58"/>
      <c r="AE487" s="58"/>
      <c r="AF487" s="55"/>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row>
    <row r="488" spans="1:75"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1"/>
      <c r="AA488" s="52"/>
      <c r="AB488" s="58"/>
      <c r="AC488" s="59"/>
      <c r="AD488" s="58"/>
      <c r="AE488" s="58"/>
      <c r="AF488" s="55"/>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row>
    <row r="489" spans="1:75"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1"/>
      <c r="AA489" s="52"/>
      <c r="AB489" s="58"/>
      <c r="AC489" s="59"/>
      <c r="AD489" s="58"/>
      <c r="AE489" s="58"/>
      <c r="AF489" s="55"/>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row>
    <row r="490" spans="1:75"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1"/>
      <c r="AA490" s="52"/>
      <c r="AB490" s="58"/>
      <c r="AC490" s="59"/>
      <c r="AD490" s="58"/>
      <c r="AE490" s="58"/>
      <c r="AF490" s="55"/>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row>
    <row r="491" spans="1:75"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1"/>
      <c r="AA491" s="52"/>
      <c r="AB491" s="58"/>
      <c r="AC491" s="59"/>
      <c r="AD491" s="58"/>
      <c r="AE491" s="58"/>
      <c r="AF491" s="55"/>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row>
    <row r="492" spans="1:75"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1"/>
      <c r="AA492" s="52"/>
      <c r="AB492" s="58"/>
      <c r="AC492" s="59"/>
      <c r="AD492" s="58"/>
      <c r="AE492" s="58"/>
      <c r="AF492" s="55"/>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row>
    <row r="493" spans="1:75"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1"/>
      <c r="AA493" s="52"/>
      <c r="AB493" s="58"/>
      <c r="AC493" s="59"/>
      <c r="AD493" s="58"/>
      <c r="AE493" s="58"/>
      <c r="AF493" s="55"/>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row>
    <row r="494" spans="1:75"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1"/>
      <c r="AA494" s="52"/>
      <c r="AB494" s="58"/>
      <c r="AC494" s="59"/>
      <c r="AD494" s="58"/>
      <c r="AE494" s="58"/>
      <c r="AF494" s="55"/>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row>
    <row r="495" spans="1:7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1"/>
      <c r="AA495" s="52"/>
      <c r="AB495" s="58"/>
      <c r="AC495" s="59"/>
      <c r="AD495" s="58"/>
      <c r="AE495" s="58"/>
      <c r="AF495" s="55"/>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row>
    <row r="496" spans="1:75"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1"/>
      <c r="AA496" s="52"/>
      <c r="AB496" s="58"/>
      <c r="AC496" s="59"/>
      <c r="AD496" s="58"/>
      <c r="AE496" s="58"/>
      <c r="AF496" s="55"/>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row>
    <row r="497" spans="1:75"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1"/>
      <c r="AA497" s="52"/>
      <c r="AB497" s="58"/>
      <c r="AC497" s="59"/>
      <c r="AD497" s="58"/>
      <c r="AE497" s="58"/>
      <c r="AF497" s="55"/>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row>
    <row r="498" spans="1:75"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1"/>
      <c r="AA498" s="52"/>
      <c r="AB498" s="58"/>
      <c r="AC498" s="59"/>
      <c r="AD498" s="58"/>
      <c r="AE498" s="58"/>
      <c r="AF498" s="55"/>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row>
    <row r="499" spans="1:75"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1"/>
      <c r="AA499" s="52"/>
      <c r="AB499" s="58"/>
      <c r="AC499" s="59"/>
      <c r="AD499" s="58"/>
      <c r="AE499" s="58"/>
      <c r="AF499" s="55"/>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row>
    <row r="500" spans="1:75"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1"/>
      <c r="AA500" s="52"/>
      <c r="AB500" s="58"/>
      <c r="AC500" s="59"/>
      <c r="AD500" s="58"/>
      <c r="AE500" s="58"/>
      <c r="AF500" s="55"/>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row>
    <row r="501" spans="1:75"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1"/>
      <c r="AA501" s="52"/>
      <c r="AB501" s="58"/>
      <c r="AC501" s="59"/>
      <c r="AD501" s="58"/>
      <c r="AE501" s="58"/>
      <c r="AF501" s="55"/>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row>
    <row r="502" spans="1:75"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1"/>
      <c r="AA502" s="52"/>
      <c r="AB502" s="58"/>
      <c r="AC502" s="59"/>
      <c r="AD502" s="58"/>
      <c r="AE502" s="58"/>
      <c r="AF502" s="55"/>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row>
    <row r="503" spans="1:75"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1"/>
      <c r="AA503" s="52"/>
      <c r="AB503" s="58"/>
      <c r="AC503" s="59"/>
      <c r="AD503" s="58"/>
      <c r="AE503" s="58"/>
      <c r="AF503" s="55"/>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row>
    <row r="504" spans="1:75"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1"/>
      <c r="AA504" s="52"/>
      <c r="AB504" s="58"/>
      <c r="AC504" s="59"/>
      <c r="AD504" s="58"/>
      <c r="AE504" s="58"/>
      <c r="AF504" s="55"/>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row>
    <row r="505" spans="1:7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1"/>
      <c r="AA505" s="52"/>
      <c r="AB505" s="58"/>
      <c r="AC505" s="59"/>
      <c r="AD505" s="58"/>
      <c r="AE505" s="58"/>
      <c r="AF505" s="55"/>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row>
    <row r="506" spans="1:75"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1"/>
      <c r="AA506" s="52"/>
      <c r="AB506" s="58"/>
      <c r="AC506" s="59"/>
      <c r="AD506" s="58"/>
      <c r="AE506" s="58"/>
      <c r="AF506" s="55"/>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row>
    <row r="507" spans="1:75"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1"/>
      <c r="AA507" s="52"/>
      <c r="AB507" s="58"/>
      <c r="AC507" s="59"/>
      <c r="AD507" s="58"/>
      <c r="AE507" s="58"/>
      <c r="AF507" s="55"/>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row>
    <row r="508" spans="1:75"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1"/>
      <c r="AA508" s="52"/>
      <c r="AB508" s="58"/>
      <c r="AC508" s="59"/>
      <c r="AD508" s="58"/>
      <c r="AE508" s="58"/>
      <c r="AF508" s="55"/>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row>
    <row r="509" spans="1:75"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1"/>
      <c r="AA509" s="52"/>
      <c r="AB509" s="58"/>
      <c r="AC509" s="59"/>
      <c r="AD509" s="58"/>
      <c r="AE509" s="58"/>
      <c r="AF509" s="55"/>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row>
    <row r="510" spans="1:75"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1"/>
      <c r="AA510" s="52"/>
      <c r="AB510" s="58"/>
      <c r="AC510" s="59"/>
      <c r="AD510" s="58"/>
      <c r="AE510" s="58"/>
      <c r="AF510" s="55"/>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row>
    <row r="511" spans="1:75"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1"/>
      <c r="AA511" s="52"/>
      <c r="AB511" s="58"/>
      <c r="AC511" s="59"/>
      <c r="AD511" s="58"/>
      <c r="AE511" s="58"/>
      <c r="AF511" s="55"/>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row>
    <row r="512" spans="1:75"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1"/>
      <c r="AA512" s="52"/>
      <c r="AB512" s="58"/>
      <c r="AC512" s="59"/>
      <c r="AD512" s="58"/>
      <c r="AE512" s="58"/>
      <c r="AF512" s="55"/>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row>
    <row r="513" spans="1:75"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1"/>
      <c r="AA513" s="52"/>
      <c r="AB513" s="58"/>
      <c r="AC513" s="59"/>
      <c r="AD513" s="58"/>
      <c r="AE513" s="58"/>
      <c r="AF513" s="55"/>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row>
    <row r="514" spans="1:75"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1"/>
      <c r="AA514" s="52"/>
      <c r="AB514" s="58"/>
      <c r="AC514" s="59"/>
      <c r="AD514" s="58"/>
      <c r="AE514" s="58"/>
      <c r="AF514" s="55"/>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row>
    <row r="515" spans="1:7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1"/>
      <c r="AA515" s="52"/>
      <c r="AB515" s="58"/>
      <c r="AC515" s="59"/>
      <c r="AD515" s="58"/>
      <c r="AE515" s="58"/>
      <c r="AF515" s="55"/>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row>
    <row r="516" spans="1:75"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1"/>
      <c r="AA516" s="52"/>
      <c r="AB516" s="58"/>
      <c r="AC516" s="59"/>
      <c r="AD516" s="58"/>
      <c r="AE516" s="58"/>
      <c r="AF516" s="55"/>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row>
    <row r="517" spans="1:75"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1"/>
      <c r="AA517" s="52"/>
      <c r="AB517" s="58"/>
      <c r="AC517" s="59"/>
      <c r="AD517" s="58"/>
      <c r="AE517" s="58"/>
      <c r="AF517" s="55"/>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row>
    <row r="518" spans="1:75"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1"/>
      <c r="AA518" s="52"/>
      <c r="AB518" s="58"/>
      <c r="AC518" s="59"/>
      <c r="AD518" s="58"/>
      <c r="AE518" s="58"/>
      <c r="AF518" s="55"/>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row>
    <row r="519" spans="1:75"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1"/>
      <c r="AA519" s="52"/>
      <c r="AB519" s="58"/>
      <c r="AC519" s="59"/>
      <c r="AD519" s="58"/>
      <c r="AE519" s="58"/>
      <c r="AF519" s="55"/>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row>
    <row r="520" spans="1:75"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1"/>
      <c r="AA520" s="52"/>
      <c r="AB520" s="58"/>
      <c r="AC520" s="59"/>
      <c r="AD520" s="58"/>
      <c r="AE520" s="58"/>
      <c r="AF520" s="55"/>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row>
    <row r="521" spans="1:75"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1"/>
      <c r="AA521" s="52"/>
      <c r="AB521" s="58"/>
      <c r="AC521" s="59"/>
      <c r="AD521" s="58"/>
      <c r="AE521" s="58"/>
      <c r="AF521" s="55"/>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row>
    <row r="522" spans="1:75"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1"/>
      <c r="AA522" s="52"/>
      <c r="AB522" s="58"/>
      <c r="AC522" s="59"/>
      <c r="AD522" s="58"/>
      <c r="AE522" s="58"/>
      <c r="AF522" s="55"/>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row>
    <row r="523" spans="1:75"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1"/>
      <c r="AA523" s="52"/>
      <c r="AB523" s="58"/>
      <c r="AC523" s="59"/>
      <c r="AD523" s="58"/>
      <c r="AE523" s="58"/>
      <c r="AF523" s="55"/>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row>
    <row r="524" spans="1:75"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1"/>
      <c r="AA524" s="52"/>
      <c r="AB524" s="58"/>
      <c r="AC524" s="59"/>
      <c r="AD524" s="58"/>
      <c r="AE524" s="58"/>
      <c r="AF524" s="55"/>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row>
    <row r="525" spans="1:7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1"/>
      <c r="AA525" s="52"/>
      <c r="AB525" s="58"/>
      <c r="AC525" s="59"/>
      <c r="AD525" s="58"/>
      <c r="AE525" s="58"/>
      <c r="AF525" s="55"/>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row>
    <row r="526" spans="1:75"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1"/>
      <c r="AA526" s="52"/>
      <c r="AB526" s="58"/>
      <c r="AC526" s="59"/>
      <c r="AD526" s="58"/>
      <c r="AE526" s="58"/>
      <c r="AF526" s="55"/>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row>
    <row r="527" spans="1:75"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1"/>
      <c r="AA527" s="52"/>
      <c r="AB527" s="58"/>
      <c r="AC527" s="59"/>
      <c r="AD527" s="58"/>
      <c r="AE527" s="58"/>
      <c r="AF527" s="55"/>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row>
    <row r="528" spans="1:75"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1"/>
      <c r="AA528" s="52"/>
      <c r="AB528" s="58"/>
      <c r="AC528" s="59"/>
      <c r="AD528" s="58"/>
      <c r="AE528" s="58"/>
      <c r="AF528" s="55"/>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row>
    <row r="529" spans="1:75"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1"/>
      <c r="AA529" s="52"/>
      <c r="AB529" s="58"/>
      <c r="AC529" s="59"/>
      <c r="AD529" s="58"/>
      <c r="AE529" s="58"/>
      <c r="AF529" s="55"/>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row>
    <row r="530" spans="1:75"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1"/>
      <c r="AA530" s="52"/>
      <c r="AB530" s="58"/>
      <c r="AC530" s="59"/>
      <c r="AD530" s="58"/>
      <c r="AE530" s="58"/>
      <c r="AF530" s="55"/>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row>
    <row r="531" spans="1:75"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1"/>
      <c r="AA531" s="52"/>
      <c r="AB531" s="58"/>
      <c r="AC531" s="59"/>
      <c r="AD531" s="58"/>
      <c r="AE531" s="58"/>
      <c r="AF531" s="55"/>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row>
    <row r="532" spans="1:75"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1"/>
      <c r="AA532" s="52"/>
      <c r="AB532" s="58"/>
      <c r="AC532" s="59"/>
      <c r="AD532" s="58"/>
      <c r="AE532" s="58"/>
      <c r="AF532" s="55"/>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row>
    <row r="533" spans="1:75"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1"/>
      <c r="AA533" s="52"/>
      <c r="AB533" s="58"/>
      <c r="AC533" s="59"/>
      <c r="AD533" s="58"/>
      <c r="AE533" s="58"/>
      <c r="AF533" s="55"/>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row>
    <row r="534" spans="1:75"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1"/>
      <c r="AA534" s="52"/>
      <c r="AB534" s="58"/>
      <c r="AC534" s="59"/>
      <c r="AD534" s="58"/>
      <c r="AE534" s="58"/>
      <c r="AF534" s="55"/>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row>
    <row r="535" spans="1:7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1"/>
      <c r="AA535" s="52"/>
      <c r="AB535" s="58"/>
      <c r="AC535" s="59"/>
      <c r="AD535" s="58"/>
      <c r="AE535" s="58"/>
      <c r="AF535" s="55"/>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row>
    <row r="536" spans="1:75"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1"/>
      <c r="AA536" s="52"/>
      <c r="AB536" s="58"/>
      <c r="AC536" s="59"/>
      <c r="AD536" s="58"/>
      <c r="AE536" s="58"/>
      <c r="AF536" s="55"/>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row>
    <row r="537" spans="1:75"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1"/>
      <c r="AA537" s="52"/>
      <c r="AB537" s="58"/>
      <c r="AC537" s="59"/>
      <c r="AD537" s="58"/>
      <c r="AE537" s="58"/>
      <c r="AF537" s="55"/>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row>
    <row r="538" spans="1:75"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1"/>
      <c r="AA538" s="52"/>
      <c r="AB538" s="58"/>
      <c r="AC538" s="59"/>
      <c r="AD538" s="58"/>
      <c r="AE538" s="58"/>
      <c r="AF538" s="55"/>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row>
    <row r="539" spans="1:75"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1"/>
      <c r="AA539" s="52"/>
      <c r="AB539" s="58"/>
      <c r="AC539" s="59"/>
      <c r="AD539" s="58"/>
      <c r="AE539" s="58"/>
      <c r="AF539" s="55"/>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row>
    <row r="540" spans="1:75"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1"/>
      <c r="AA540" s="52"/>
      <c r="AB540" s="58"/>
      <c r="AC540" s="59"/>
      <c r="AD540" s="58"/>
      <c r="AE540" s="58"/>
      <c r="AF540" s="55"/>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row>
    <row r="541" spans="1:75"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1"/>
      <c r="AA541" s="52"/>
      <c r="AB541" s="58"/>
      <c r="AC541" s="59"/>
      <c r="AD541" s="58"/>
      <c r="AE541" s="58"/>
      <c r="AF541" s="55"/>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row>
    <row r="542" spans="1:75"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1"/>
      <c r="AA542" s="52"/>
      <c r="AB542" s="58"/>
      <c r="AC542" s="59"/>
      <c r="AD542" s="58"/>
      <c r="AE542" s="58"/>
      <c r="AF542" s="55"/>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row>
    <row r="543" spans="1:75"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1"/>
      <c r="AA543" s="52"/>
      <c r="AB543" s="58"/>
      <c r="AC543" s="59"/>
      <c r="AD543" s="58"/>
      <c r="AE543" s="58"/>
      <c r="AF543" s="55"/>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row>
    <row r="544" spans="1:75"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1"/>
      <c r="AA544" s="52"/>
      <c r="AB544" s="58"/>
      <c r="AC544" s="59"/>
      <c r="AD544" s="58"/>
      <c r="AE544" s="58"/>
      <c r="AF544" s="55"/>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row>
    <row r="545" spans="1:7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1"/>
      <c r="AA545" s="52"/>
      <c r="AB545" s="58"/>
      <c r="AC545" s="59"/>
      <c r="AD545" s="58"/>
      <c r="AE545" s="58"/>
      <c r="AF545" s="55"/>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row>
    <row r="546" spans="1:75"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1"/>
      <c r="AA546" s="52"/>
      <c r="AB546" s="58"/>
      <c r="AC546" s="59"/>
      <c r="AD546" s="58"/>
      <c r="AE546" s="58"/>
      <c r="AF546" s="55"/>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row>
    <row r="547" spans="1:75"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1"/>
      <c r="AA547" s="52"/>
      <c r="AB547" s="58"/>
      <c r="AC547" s="59"/>
      <c r="AD547" s="58"/>
      <c r="AE547" s="58"/>
      <c r="AF547" s="55"/>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row>
    <row r="548" spans="1:75"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1"/>
      <c r="AA548" s="52"/>
      <c r="AB548" s="58"/>
      <c r="AC548" s="59"/>
      <c r="AD548" s="58"/>
      <c r="AE548" s="58"/>
      <c r="AF548" s="55"/>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row>
    <row r="549" spans="1:75"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1"/>
      <c r="AA549" s="52"/>
      <c r="AB549" s="58"/>
      <c r="AC549" s="59"/>
      <c r="AD549" s="58"/>
      <c r="AE549" s="58"/>
      <c r="AF549" s="55"/>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row>
    <row r="550" spans="1:75"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1"/>
      <c r="AA550" s="52"/>
      <c r="AB550" s="58"/>
      <c r="AC550" s="59"/>
      <c r="AD550" s="58"/>
      <c r="AE550" s="58"/>
      <c r="AF550" s="55"/>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row>
    <row r="551" spans="1:75"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1"/>
      <c r="AA551" s="52"/>
      <c r="AB551" s="58"/>
      <c r="AC551" s="59"/>
      <c r="AD551" s="58"/>
      <c r="AE551" s="58"/>
      <c r="AF551" s="55"/>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row>
    <row r="552" spans="1:75"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1"/>
      <c r="AA552" s="52"/>
      <c r="AB552" s="58"/>
      <c r="AC552" s="59"/>
      <c r="AD552" s="58"/>
      <c r="AE552" s="58"/>
      <c r="AF552" s="55"/>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row>
    <row r="553" spans="1:75"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1"/>
      <c r="AA553" s="52"/>
      <c r="AB553" s="58"/>
      <c r="AC553" s="59"/>
      <c r="AD553" s="58"/>
      <c r="AE553" s="58"/>
      <c r="AF553" s="55"/>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row>
    <row r="554" spans="1:75"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1"/>
      <c r="AA554" s="52"/>
      <c r="AB554" s="58"/>
      <c r="AC554" s="59"/>
      <c r="AD554" s="58"/>
      <c r="AE554" s="58"/>
      <c r="AF554" s="55"/>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row>
    <row r="555" spans="1:7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1"/>
      <c r="AA555" s="52"/>
      <c r="AB555" s="58"/>
      <c r="AC555" s="59"/>
      <c r="AD555" s="58"/>
      <c r="AE555" s="58"/>
      <c r="AF555" s="55"/>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row>
    <row r="556" spans="1:75"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1"/>
      <c r="AA556" s="52"/>
      <c r="AB556" s="58"/>
      <c r="AC556" s="59"/>
      <c r="AD556" s="58"/>
      <c r="AE556" s="58"/>
      <c r="AF556" s="55"/>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row>
    <row r="557" spans="1:75"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1"/>
      <c r="AA557" s="52"/>
      <c r="AB557" s="58"/>
      <c r="AC557" s="59"/>
      <c r="AD557" s="58"/>
      <c r="AE557" s="58"/>
      <c r="AF557" s="55"/>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row>
    <row r="558" spans="1:75"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1"/>
      <c r="AA558" s="52"/>
      <c r="AB558" s="58"/>
      <c r="AC558" s="59"/>
      <c r="AD558" s="58"/>
      <c r="AE558" s="58"/>
      <c r="AF558" s="55"/>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row>
    <row r="559" spans="1:75"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1"/>
      <c r="AA559" s="52"/>
      <c r="AB559" s="58"/>
      <c r="AC559" s="59"/>
      <c r="AD559" s="58"/>
      <c r="AE559" s="58"/>
      <c r="AF559" s="55"/>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row>
    <row r="560" spans="1:75"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1"/>
      <c r="AA560" s="52"/>
      <c r="AB560" s="58"/>
      <c r="AC560" s="59"/>
      <c r="AD560" s="58"/>
      <c r="AE560" s="58"/>
      <c r="AF560" s="55"/>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row>
    <row r="561" spans="1:75"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1"/>
      <c r="AA561" s="52"/>
      <c r="AB561" s="58"/>
      <c r="AC561" s="59"/>
      <c r="AD561" s="58"/>
      <c r="AE561" s="58"/>
      <c r="AF561" s="55"/>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row>
    <row r="562" spans="1:75"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1"/>
      <c r="AA562" s="52"/>
      <c r="AB562" s="58"/>
      <c r="AC562" s="59"/>
      <c r="AD562" s="58"/>
      <c r="AE562" s="58"/>
      <c r="AF562" s="55"/>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row>
    <row r="563" spans="1:75"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1"/>
      <c r="AA563" s="52"/>
      <c r="AB563" s="58"/>
      <c r="AC563" s="59"/>
      <c r="AD563" s="58"/>
      <c r="AE563" s="58"/>
      <c r="AF563" s="55"/>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row>
    <row r="564" spans="1:75"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1"/>
      <c r="AA564" s="52"/>
      <c r="AB564" s="58"/>
      <c r="AC564" s="59"/>
      <c r="AD564" s="58"/>
      <c r="AE564" s="58"/>
      <c r="AF564" s="55"/>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row>
    <row r="565" spans="1:7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1"/>
      <c r="AA565" s="52"/>
      <c r="AB565" s="58"/>
      <c r="AC565" s="59"/>
      <c r="AD565" s="58"/>
      <c r="AE565" s="58"/>
      <c r="AF565" s="55"/>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row>
    <row r="566" spans="1:75"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1"/>
      <c r="AA566" s="52"/>
      <c r="AB566" s="58"/>
      <c r="AC566" s="59"/>
      <c r="AD566" s="58"/>
      <c r="AE566" s="58"/>
      <c r="AF566" s="55"/>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row>
    <row r="567" spans="1:75"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1"/>
      <c r="AA567" s="52"/>
      <c r="AB567" s="58"/>
      <c r="AC567" s="59"/>
      <c r="AD567" s="58"/>
      <c r="AE567" s="58"/>
      <c r="AF567" s="55"/>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row>
    <row r="568" spans="1:75"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1"/>
      <c r="AA568" s="52"/>
      <c r="AB568" s="58"/>
      <c r="AC568" s="59"/>
      <c r="AD568" s="58"/>
      <c r="AE568" s="58"/>
      <c r="AF568" s="55"/>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row>
    <row r="569" spans="1:75"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1"/>
      <c r="AA569" s="52"/>
      <c r="AB569" s="58"/>
      <c r="AC569" s="59"/>
      <c r="AD569" s="58"/>
      <c r="AE569" s="58"/>
      <c r="AF569" s="55"/>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row>
    <row r="570" spans="1:75"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1"/>
      <c r="AA570" s="52"/>
      <c r="AB570" s="58"/>
      <c r="AC570" s="59"/>
      <c r="AD570" s="58"/>
      <c r="AE570" s="58"/>
      <c r="AF570" s="55"/>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row>
    <row r="571" spans="1:75"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1"/>
      <c r="AA571" s="52"/>
      <c r="AB571" s="58"/>
      <c r="AC571" s="59"/>
      <c r="AD571" s="58"/>
      <c r="AE571" s="58"/>
      <c r="AF571" s="55"/>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row>
    <row r="572" spans="1:75"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1"/>
      <c r="AA572" s="52"/>
      <c r="AB572" s="58"/>
      <c r="AC572" s="59"/>
      <c r="AD572" s="58"/>
      <c r="AE572" s="58"/>
      <c r="AF572" s="55"/>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row>
    <row r="573" spans="1:75"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1"/>
      <c r="AA573" s="52"/>
      <c r="AB573" s="58"/>
      <c r="AC573" s="59"/>
      <c r="AD573" s="58"/>
      <c r="AE573" s="58"/>
      <c r="AF573" s="55"/>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row>
    <row r="574" spans="1:75"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1"/>
      <c r="AA574" s="52"/>
      <c r="AB574" s="58"/>
      <c r="AC574" s="59"/>
      <c r="AD574" s="58"/>
      <c r="AE574" s="58"/>
      <c r="AF574" s="55"/>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row>
    <row r="575" spans="1: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1"/>
      <c r="AA575" s="52"/>
      <c r="AB575" s="58"/>
      <c r="AC575" s="59"/>
      <c r="AD575" s="58"/>
      <c r="AE575" s="58"/>
      <c r="AF575" s="55"/>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row>
    <row r="576" spans="1:75"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1"/>
      <c r="AA576" s="52"/>
      <c r="AB576" s="58"/>
      <c r="AC576" s="59"/>
      <c r="AD576" s="58"/>
      <c r="AE576" s="58"/>
      <c r="AF576" s="55"/>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row>
    <row r="577" spans="1:75"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1"/>
      <c r="AA577" s="52"/>
      <c r="AB577" s="58"/>
      <c r="AC577" s="59"/>
      <c r="AD577" s="58"/>
      <c r="AE577" s="58"/>
      <c r="AF577" s="55"/>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row>
    <row r="578" spans="1:75"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1"/>
      <c r="AA578" s="52"/>
      <c r="AB578" s="58"/>
      <c r="AC578" s="59"/>
      <c r="AD578" s="58"/>
      <c r="AE578" s="58"/>
      <c r="AF578" s="55"/>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row>
    <row r="579" spans="1:75"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1"/>
      <c r="AA579" s="52"/>
      <c r="AB579" s="58"/>
      <c r="AC579" s="59"/>
      <c r="AD579" s="58"/>
      <c r="AE579" s="58"/>
      <c r="AF579" s="55"/>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row>
    <row r="580" spans="1:75"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1"/>
      <c r="AA580" s="52"/>
      <c r="AB580" s="58"/>
      <c r="AC580" s="59"/>
      <c r="AD580" s="58"/>
      <c r="AE580" s="58"/>
      <c r="AF580" s="55"/>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row>
    <row r="581" spans="1:75"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1"/>
      <c r="AA581" s="52"/>
      <c r="AB581" s="58"/>
      <c r="AC581" s="59"/>
      <c r="AD581" s="58"/>
      <c r="AE581" s="58"/>
      <c r="AF581" s="55"/>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row>
    <row r="582" spans="1:75"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1"/>
      <c r="AA582" s="52"/>
      <c r="AB582" s="58"/>
      <c r="AC582" s="59"/>
      <c r="AD582" s="58"/>
      <c r="AE582" s="58"/>
      <c r="AF582" s="55"/>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row>
    <row r="583" spans="1:75"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1"/>
      <c r="AA583" s="52"/>
      <c r="AB583" s="58"/>
      <c r="AC583" s="59"/>
      <c r="AD583" s="58"/>
      <c r="AE583" s="58"/>
      <c r="AF583" s="55"/>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row>
    <row r="584" spans="1:75"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1"/>
      <c r="AA584" s="52"/>
      <c r="AB584" s="58"/>
      <c r="AC584" s="59"/>
      <c r="AD584" s="58"/>
      <c r="AE584" s="58"/>
      <c r="AF584" s="55"/>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row>
    <row r="585" spans="1:7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1"/>
      <c r="AA585" s="52"/>
      <c r="AB585" s="58"/>
      <c r="AC585" s="59"/>
      <c r="AD585" s="58"/>
      <c r="AE585" s="58"/>
      <c r="AF585" s="55"/>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row>
    <row r="586" spans="1:75"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1"/>
      <c r="AA586" s="52"/>
      <c r="AB586" s="58"/>
      <c r="AC586" s="59"/>
      <c r="AD586" s="58"/>
      <c r="AE586" s="58"/>
      <c r="AF586" s="55"/>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row>
    <row r="587" spans="1:75"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1"/>
      <c r="AA587" s="52"/>
      <c r="AB587" s="58"/>
      <c r="AC587" s="59"/>
      <c r="AD587" s="58"/>
      <c r="AE587" s="58"/>
      <c r="AF587" s="55"/>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row>
    <row r="588" spans="1:75"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1"/>
      <c r="AA588" s="52"/>
      <c r="AB588" s="58"/>
      <c r="AC588" s="59"/>
      <c r="AD588" s="58"/>
      <c r="AE588" s="58"/>
      <c r="AF588" s="55"/>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row>
    <row r="589" spans="1:75"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1"/>
      <c r="AA589" s="52"/>
      <c r="AB589" s="58"/>
      <c r="AC589" s="59"/>
      <c r="AD589" s="58"/>
      <c r="AE589" s="58"/>
      <c r="AF589" s="55"/>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row>
    <row r="590" spans="1:75"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1"/>
      <c r="AA590" s="52"/>
      <c r="AB590" s="58"/>
      <c r="AC590" s="59"/>
      <c r="AD590" s="58"/>
      <c r="AE590" s="58"/>
      <c r="AF590" s="55"/>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row>
    <row r="591" spans="1:75"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1"/>
      <c r="AA591" s="52"/>
      <c r="AB591" s="58"/>
      <c r="AC591" s="59"/>
      <c r="AD591" s="58"/>
      <c r="AE591" s="58"/>
      <c r="AF591" s="55"/>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row>
    <row r="592" spans="1:75"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1"/>
      <c r="AA592" s="52"/>
      <c r="AB592" s="58"/>
      <c r="AC592" s="59"/>
      <c r="AD592" s="58"/>
      <c r="AE592" s="58"/>
      <c r="AF592" s="55"/>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row>
    <row r="593" spans="1:75"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1"/>
      <c r="AA593" s="52"/>
      <c r="AB593" s="58"/>
      <c r="AC593" s="59"/>
      <c r="AD593" s="58"/>
      <c r="AE593" s="58"/>
      <c r="AF593" s="55"/>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row>
    <row r="594" spans="1:75"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1"/>
      <c r="AA594" s="52"/>
      <c r="AB594" s="58"/>
      <c r="AC594" s="59"/>
      <c r="AD594" s="58"/>
      <c r="AE594" s="58"/>
      <c r="AF594" s="55"/>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row>
    <row r="595" spans="1:7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1"/>
      <c r="AA595" s="52"/>
      <c r="AB595" s="58"/>
      <c r="AC595" s="59"/>
      <c r="AD595" s="58"/>
      <c r="AE595" s="58"/>
      <c r="AF595" s="55"/>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row>
    <row r="596" spans="1:75"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1"/>
      <c r="AA596" s="52"/>
      <c r="AB596" s="58"/>
      <c r="AC596" s="59"/>
      <c r="AD596" s="58"/>
      <c r="AE596" s="58"/>
      <c r="AF596" s="55"/>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row>
    <row r="597" spans="1:75"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1"/>
      <c r="AA597" s="52"/>
      <c r="AB597" s="58"/>
      <c r="AC597" s="59"/>
      <c r="AD597" s="58"/>
      <c r="AE597" s="58"/>
      <c r="AF597" s="55"/>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row>
    <row r="598" spans="1:75"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1"/>
      <c r="AA598" s="52"/>
      <c r="AB598" s="58"/>
      <c r="AC598" s="59"/>
      <c r="AD598" s="58"/>
      <c r="AE598" s="58"/>
      <c r="AF598" s="55"/>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row>
    <row r="599" spans="1:75"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1"/>
      <c r="AA599" s="52"/>
      <c r="AB599" s="58"/>
      <c r="AC599" s="59"/>
      <c r="AD599" s="58"/>
      <c r="AE599" s="58"/>
      <c r="AF599" s="55"/>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row>
    <row r="600" spans="1:75"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1"/>
      <c r="AA600" s="52"/>
      <c r="AB600" s="58"/>
      <c r="AC600" s="59"/>
      <c r="AD600" s="58"/>
      <c r="AE600" s="58"/>
      <c r="AF600" s="55"/>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row>
    <row r="601" spans="1:75"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1"/>
      <c r="AA601" s="52"/>
      <c r="AB601" s="58"/>
      <c r="AC601" s="59"/>
      <c r="AD601" s="58"/>
      <c r="AE601" s="58"/>
      <c r="AF601" s="55"/>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row>
    <row r="602" spans="1:75"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1"/>
      <c r="AA602" s="52"/>
      <c r="AB602" s="58"/>
      <c r="AC602" s="59"/>
      <c r="AD602" s="58"/>
      <c r="AE602" s="58"/>
      <c r="AF602" s="55"/>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row>
    <row r="603" spans="1:75"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1"/>
      <c r="AA603" s="52"/>
      <c r="AB603" s="58"/>
      <c r="AC603" s="59"/>
      <c r="AD603" s="58"/>
      <c r="AE603" s="58"/>
      <c r="AF603" s="55"/>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row>
    <row r="604" spans="1:75"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1"/>
      <c r="AA604" s="52"/>
      <c r="AB604" s="58"/>
      <c r="AC604" s="59"/>
      <c r="AD604" s="58"/>
      <c r="AE604" s="58"/>
      <c r="AF604" s="55"/>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row>
    <row r="605" spans="1:7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1"/>
      <c r="AA605" s="52"/>
      <c r="AB605" s="58"/>
      <c r="AC605" s="59"/>
      <c r="AD605" s="58"/>
      <c r="AE605" s="58"/>
      <c r="AF605" s="55"/>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row>
    <row r="606" spans="1:75"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1"/>
      <c r="AA606" s="52"/>
      <c r="AB606" s="58"/>
      <c r="AC606" s="59"/>
      <c r="AD606" s="58"/>
      <c r="AE606" s="58"/>
      <c r="AF606" s="55"/>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row>
    <row r="607" spans="1:75"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1"/>
      <c r="AA607" s="52"/>
      <c r="AB607" s="58"/>
      <c r="AC607" s="59"/>
      <c r="AD607" s="58"/>
      <c r="AE607" s="58"/>
      <c r="AF607" s="55"/>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row>
    <row r="608" spans="1:75"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1"/>
      <c r="AA608" s="52"/>
      <c r="AB608" s="58"/>
      <c r="AC608" s="59"/>
      <c r="AD608" s="58"/>
      <c r="AE608" s="58"/>
      <c r="AF608" s="55"/>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row>
    <row r="609" spans="1:75"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1"/>
      <c r="AA609" s="52"/>
      <c r="AB609" s="58"/>
      <c r="AC609" s="59"/>
      <c r="AD609" s="58"/>
      <c r="AE609" s="58"/>
      <c r="AF609" s="55"/>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row>
    <row r="610" spans="1:75"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1"/>
      <c r="AA610" s="52"/>
      <c r="AB610" s="58"/>
      <c r="AC610" s="59"/>
      <c r="AD610" s="58"/>
      <c r="AE610" s="58"/>
      <c r="AF610" s="55"/>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row>
    <row r="611" spans="1:75"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1"/>
      <c r="AA611" s="52"/>
      <c r="AB611" s="58"/>
      <c r="AC611" s="59"/>
      <c r="AD611" s="58"/>
      <c r="AE611" s="58"/>
      <c r="AF611" s="55"/>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row>
    <row r="612" spans="1:75"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1"/>
      <c r="AA612" s="52"/>
      <c r="AB612" s="58"/>
      <c r="AC612" s="59"/>
      <c r="AD612" s="58"/>
      <c r="AE612" s="58"/>
      <c r="AF612" s="55"/>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row>
    <row r="613" spans="1:75"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1"/>
      <c r="AA613" s="52"/>
      <c r="AB613" s="58"/>
      <c r="AC613" s="59"/>
      <c r="AD613" s="58"/>
      <c r="AE613" s="58"/>
      <c r="AF613" s="55"/>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row>
    <row r="614" spans="1:75"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1"/>
      <c r="AA614" s="52"/>
      <c r="AB614" s="58"/>
      <c r="AC614" s="59"/>
      <c r="AD614" s="58"/>
      <c r="AE614" s="58"/>
      <c r="AF614" s="55"/>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row>
    <row r="615" spans="1:7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1"/>
      <c r="AA615" s="52"/>
      <c r="AB615" s="58"/>
      <c r="AC615" s="59"/>
      <c r="AD615" s="58"/>
      <c r="AE615" s="58"/>
      <c r="AF615" s="55"/>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row>
    <row r="616" spans="1:75"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1"/>
      <c r="AA616" s="52"/>
      <c r="AB616" s="58"/>
      <c r="AC616" s="59"/>
      <c r="AD616" s="58"/>
      <c r="AE616" s="58"/>
      <c r="AF616" s="55"/>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row>
    <row r="617" spans="1:75"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1"/>
      <c r="AA617" s="52"/>
      <c r="AB617" s="58"/>
      <c r="AC617" s="59"/>
      <c r="AD617" s="58"/>
      <c r="AE617" s="58"/>
      <c r="AF617" s="55"/>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row>
    <row r="618" spans="1:75"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1"/>
      <c r="AA618" s="52"/>
      <c r="AB618" s="58"/>
      <c r="AC618" s="59"/>
      <c r="AD618" s="58"/>
      <c r="AE618" s="58"/>
      <c r="AF618" s="55"/>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row>
    <row r="619" spans="1:75"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1"/>
      <c r="AA619" s="52"/>
      <c r="AB619" s="58"/>
      <c r="AC619" s="59"/>
      <c r="AD619" s="58"/>
      <c r="AE619" s="58"/>
      <c r="AF619" s="55"/>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row>
    <row r="620" spans="1:75"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1"/>
      <c r="AA620" s="52"/>
      <c r="AB620" s="58"/>
      <c r="AC620" s="59"/>
      <c r="AD620" s="58"/>
      <c r="AE620" s="58"/>
      <c r="AF620" s="55"/>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row>
    <row r="621" spans="1:75"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1"/>
      <c r="AA621" s="52"/>
      <c r="AB621" s="58"/>
      <c r="AC621" s="59"/>
      <c r="AD621" s="58"/>
      <c r="AE621" s="58"/>
      <c r="AF621" s="55"/>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row>
    <row r="622" spans="1:75"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1"/>
      <c r="AA622" s="52"/>
      <c r="AB622" s="58"/>
      <c r="AC622" s="59"/>
      <c r="AD622" s="58"/>
      <c r="AE622" s="58"/>
      <c r="AF622" s="55"/>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row>
    <row r="623" spans="1:75"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1"/>
      <c r="AA623" s="52"/>
      <c r="AB623" s="58"/>
      <c r="AC623" s="59"/>
      <c r="AD623" s="58"/>
      <c r="AE623" s="58"/>
      <c r="AF623" s="55"/>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row>
    <row r="624" spans="1:75"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1"/>
      <c r="AA624" s="52"/>
      <c r="AB624" s="58"/>
      <c r="AC624" s="59"/>
      <c r="AD624" s="58"/>
      <c r="AE624" s="58"/>
      <c r="AF624" s="55"/>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row>
    <row r="625" spans="1:7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1"/>
      <c r="AA625" s="52"/>
      <c r="AB625" s="58"/>
      <c r="AC625" s="59"/>
      <c r="AD625" s="58"/>
      <c r="AE625" s="58"/>
      <c r="AF625" s="55"/>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row>
    <row r="626" spans="1:75"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1"/>
      <c r="AA626" s="52"/>
      <c r="AB626" s="58"/>
      <c r="AC626" s="59"/>
      <c r="AD626" s="58"/>
      <c r="AE626" s="58"/>
      <c r="AF626" s="55"/>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row>
    <row r="627" spans="1:75"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1"/>
      <c r="AA627" s="52"/>
      <c r="AB627" s="58"/>
      <c r="AC627" s="59"/>
      <c r="AD627" s="58"/>
      <c r="AE627" s="58"/>
      <c r="AF627" s="55"/>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row>
    <row r="628" spans="1:75"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1"/>
      <c r="AA628" s="52"/>
      <c r="AB628" s="58"/>
      <c r="AC628" s="59"/>
      <c r="AD628" s="58"/>
      <c r="AE628" s="58"/>
      <c r="AF628" s="55"/>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row>
    <row r="629" spans="1:75"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1"/>
      <c r="AA629" s="52"/>
      <c r="AB629" s="58"/>
      <c r="AC629" s="59"/>
      <c r="AD629" s="58"/>
      <c r="AE629" s="58"/>
      <c r="AF629" s="55"/>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row>
    <row r="630" spans="1:75"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1"/>
      <c r="AA630" s="52"/>
      <c r="AB630" s="58"/>
      <c r="AC630" s="59"/>
      <c r="AD630" s="58"/>
      <c r="AE630" s="58"/>
      <c r="AF630" s="55"/>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row>
    <row r="631" spans="1:75"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1"/>
      <c r="AA631" s="52"/>
      <c r="AB631" s="58"/>
      <c r="AC631" s="59"/>
      <c r="AD631" s="58"/>
      <c r="AE631" s="58"/>
      <c r="AF631" s="55"/>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row>
    <row r="632" spans="1:75"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1"/>
      <c r="AA632" s="52"/>
      <c r="AB632" s="58"/>
      <c r="AC632" s="59"/>
      <c r="AD632" s="58"/>
      <c r="AE632" s="58"/>
      <c r="AF632" s="55"/>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row>
    <row r="633" spans="1:75"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1"/>
      <c r="AA633" s="52"/>
      <c r="AB633" s="58"/>
      <c r="AC633" s="59"/>
      <c r="AD633" s="58"/>
      <c r="AE633" s="58"/>
      <c r="AF633" s="55"/>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row>
    <row r="634" spans="1:75"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1"/>
      <c r="AA634" s="52"/>
      <c r="AB634" s="58"/>
      <c r="AC634" s="59"/>
      <c r="AD634" s="58"/>
      <c r="AE634" s="58"/>
      <c r="AF634" s="55"/>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row>
    <row r="635" spans="1:7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1"/>
      <c r="AA635" s="52"/>
      <c r="AB635" s="58"/>
      <c r="AC635" s="59"/>
      <c r="AD635" s="58"/>
      <c r="AE635" s="58"/>
      <c r="AF635" s="55"/>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row>
    <row r="636" spans="1:75"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1"/>
      <c r="AA636" s="52"/>
      <c r="AB636" s="58"/>
      <c r="AC636" s="59"/>
      <c r="AD636" s="58"/>
      <c r="AE636" s="58"/>
      <c r="AF636" s="55"/>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row>
    <row r="637" spans="1:75"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1"/>
      <c r="AA637" s="52"/>
      <c r="AB637" s="58"/>
      <c r="AC637" s="59"/>
      <c r="AD637" s="58"/>
      <c r="AE637" s="58"/>
      <c r="AF637" s="55"/>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row>
    <row r="638" spans="1:75"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1"/>
      <c r="AA638" s="52"/>
      <c r="AB638" s="58"/>
      <c r="AC638" s="59"/>
      <c r="AD638" s="58"/>
      <c r="AE638" s="58"/>
      <c r="AF638" s="55"/>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row>
    <row r="639" spans="1:75"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1"/>
      <c r="AA639" s="52"/>
      <c r="AB639" s="58"/>
      <c r="AC639" s="59"/>
      <c r="AD639" s="58"/>
      <c r="AE639" s="58"/>
      <c r="AF639" s="55"/>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row>
    <row r="640" spans="1:75"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1"/>
      <c r="AA640" s="52"/>
      <c r="AB640" s="58"/>
      <c r="AC640" s="59"/>
      <c r="AD640" s="58"/>
      <c r="AE640" s="58"/>
      <c r="AF640" s="55"/>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row>
    <row r="641" spans="1:75"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1"/>
      <c r="AA641" s="52"/>
      <c r="AB641" s="58"/>
      <c r="AC641" s="59"/>
      <c r="AD641" s="58"/>
      <c r="AE641" s="58"/>
      <c r="AF641" s="55"/>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row>
    <row r="642" spans="1:75"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1"/>
      <c r="AA642" s="52"/>
      <c r="AB642" s="58"/>
      <c r="AC642" s="59"/>
      <c r="AD642" s="58"/>
      <c r="AE642" s="58"/>
      <c r="AF642" s="55"/>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row>
    <row r="643" spans="1:75"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1"/>
      <c r="AA643" s="52"/>
      <c r="AB643" s="58"/>
      <c r="AC643" s="59"/>
      <c r="AD643" s="58"/>
      <c r="AE643" s="58"/>
      <c r="AF643" s="55"/>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row>
    <row r="644" spans="1:75"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1"/>
      <c r="AA644" s="52"/>
      <c r="AB644" s="58"/>
      <c r="AC644" s="59"/>
      <c r="AD644" s="58"/>
      <c r="AE644" s="58"/>
      <c r="AF644" s="55"/>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row>
    <row r="645" spans="1:7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1"/>
      <c r="AA645" s="52"/>
      <c r="AB645" s="58"/>
      <c r="AC645" s="59"/>
      <c r="AD645" s="58"/>
      <c r="AE645" s="58"/>
      <c r="AF645" s="55"/>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row>
    <row r="646" spans="1:75"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1"/>
      <c r="AA646" s="52"/>
      <c r="AB646" s="58"/>
      <c r="AC646" s="59"/>
      <c r="AD646" s="58"/>
      <c r="AE646" s="58"/>
      <c r="AF646" s="55"/>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row>
    <row r="647" spans="1:75"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1"/>
      <c r="AA647" s="52"/>
      <c r="AB647" s="58"/>
      <c r="AC647" s="59"/>
      <c r="AD647" s="58"/>
      <c r="AE647" s="58"/>
      <c r="AF647" s="55"/>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row>
    <row r="648" spans="1:75"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1"/>
      <c r="AA648" s="52"/>
      <c r="AB648" s="58"/>
      <c r="AC648" s="59"/>
      <c r="AD648" s="58"/>
      <c r="AE648" s="58"/>
      <c r="AF648" s="55"/>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row>
    <row r="649" spans="1:75"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1"/>
      <c r="AA649" s="52"/>
      <c r="AB649" s="58"/>
      <c r="AC649" s="59"/>
      <c r="AD649" s="58"/>
      <c r="AE649" s="58"/>
      <c r="AF649" s="55"/>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row>
    <row r="650" spans="1:75"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1"/>
      <c r="AA650" s="52"/>
      <c r="AB650" s="58"/>
      <c r="AC650" s="59"/>
      <c r="AD650" s="58"/>
      <c r="AE650" s="58"/>
      <c r="AF650" s="55"/>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row>
    <row r="651" spans="1:75"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1"/>
      <c r="AA651" s="52"/>
      <c r="AB651" s="58"/>
      <c r="AC651" s="59"/>
      <c r="AD651" s="58"/>
      <c r="AE651" s="58"/>
      <c r="AF651" s="55"/>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row>
    <row r="652" spans="1:75"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1"/>
      <c r="AA652" s="52"/>
      <c r="AB652" s="58"/>
      <c r="AC652" s="59"/>
      <c r="AD652" s="58"/>
      <c r="AE652" s="58"/>
      <c r="AF652" s="55"/>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row>
    <row r="653" spans="1:75"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1"/>
      <c r="AA653" s="52"/>
      <c r="AB653" s="58"/>
      <c r="AC653" s="59"/>
      <c r="AD653" s="58"/>
      <c r="AE653" s="58"/>
      <c r="AF653" s="55"/>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row>
    <row r="654" spans="1:75"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1"/>
      <c r="AA654" s="52"/>
      <c r="AB654" s="58"/>
      <c r="AC654" s="59"/>
      <c r="AD654" s="58"/>
      <c r="AE654" s="58"/>
      <c r="AF654" s="55"/>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row>
    <row r="655" spans="1:7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1"/>
      <c r="AA655" s="52"/>
      <c r="AB655" s="58"/>
      <c r="AC655" s="59"/>
      <c r="AD655" s="58"/>
      <c r="AE655" s="58"/>
      <c r="AF655" s="55"/>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row>
    <row r="656" spans="1:75"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1"/>
      <c r="AA656" s="52"/>
      <c r="AB656" s="58"/>
      <c r="AC656" s="59"/>
      <c r="AD656" s="58"/>
      <c r="AE656" s="58"/>
      <c r="AF656" s="55"/>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row>
    <row r="657" spans="1:75"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1"/>
      <c r="AA657" s="52"/>
      <c r="AB657" s="58"/>
      <c r="AC657" s="59"/>
      <c r="AD657" s="58"/>
      <c r="AE657" s="58"/>
      <c r="AF657" s="55"/>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row>
    <row r="658" spans="1:75"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1"/>
      <c r="AA658" s="52"/>
      <c r="AB658" s="58"/>
      <c r="AC658" s="59"/>
      <c r="AD658" s="58"/>
      <c r="AE658" s="58"/>
      <c r="AF658" s="55"/>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row>
    <row r="659" spans="1:75"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1"/>
      <c r="AA659" s="52"/>
      <c r="AB659" s="58"/>
      <c r="AC659" s="59"/>
      <c r="AD659" s="58"/>
      <c r="AE659" s="58"/>
      <c r="AF659" s="55"/>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row>
    <row r="660" spans="1:75"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1"/>
      <c r="AA660" s="52"/>
      <c r="AB660" s="58"/>
      <c r="AC660" s="59"/>
      <c r="AD660" s="58"/>
      <c r="AE660" s="58"/>
      <c r="AF660" s="55"/>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row>
    <row r="661" spans="1:75"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1"/>
      <c r="AA661" s="52"/>
      <c r="AB661" s="58"/>
      <c r="AC661" s="59"/>
      <c r="AD661" s="58"/>
      <c r="AE661" s="58"/>
      <c r="AF661" s="55"/>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row>
    <row r="662" spans="1:75"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1"/>
      <c r="AA662" s="52"/>
      <c r="AB662" s="58"/>
      <c r="AC662" s="59"/>
      <c r="AD662" s="58"/>
      <c r="AE662" s="58"/>
      <c r="AF662" s="55"/>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row>
    <row r="663" spans="1:75"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1"/>
      <c r="AA663" s="52"/>
      <c r="AB663" s="58"/>
      <c r="AC663" s="59"/>
      <c r="AD663" s="58"/>
      <c r="AE663" s="58"/>
      <c r="AF663" s="55"/>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row>
    <row r="664" spans="1:75"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1"/>
      <c r="AA664" s="52"/>
      <c r="AB664" s="58"/>
      <c r="AC664" s="59"/>
      <c r="AD664" s="58"/>
      <c r="AE664" s="58"/>
      <c r="AF664" s="55"/>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row>
    <row r="665" spans="1:7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1"/>
      <c r="AA665" s="52"/>
      <c r="AB665" s="58"/>
      <c r="AC665" s="59"/>
      <c r="AD665" s="58"/>
      <c r="AE665" s="58"/>
      <c r="AF665" s="55"/>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row>
    <row r="666" spans="1:75"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1"/>
      <c r="AA666" s="52"/>
      <c r="AB666" s="58"/>
      <c r="AC666" s="59"/>
      <c r="AD666" s="58"/>
      <c r="AE666" s="58"/>
      <c r="AF666" s="55"/>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row>
    <row r="667" spans="1:75"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1"/>
      <c r="AA667" s="52"/>
      <c r="AB667" s="58"/>
      <c r="AC667" s="59"/>
      <c r="AD667" s="58"/>
      <c r="AE667" s="58"/>
      <c r="AF667" s="55"/>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row>
    <row r="668" spans="1:75"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1"/>
      <c r="AA668" s="52"/>
      <c r="AB668" s="58"/>
      <c r="AC668" s="59"/>
      <c r="AD668" s="58"/>
      <c r="AE668" s="58"/>
      <c r="AF668" s="55"/>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row>
    <row r="669" spans="1:75"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1"/>
      <c r="AA669" s="52"/>
      <c r="AB669" s="58"/>
      <c r="AC669" s="59"/>
      <c r="AD669" s="58"/>
      <c r="AE669" s="58"/>
      <c r="AF669" s="55"/>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row>
    <row r="670" spans="1:75"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1"/>
      <c r="AA670" s="52"/>
      <c r="AB670" s="58"/>
      <c r="AC670" s="59"/>
      <c r="AD670" s="58"/>
      <c r="AE670" s="58"/>
      <c r="AF670" s="55"/>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row>
    <row r="671" spans="1:75"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1"/>
      <c r="AA671" s="52"/>
      <c r="AB671" s="58"/>
      <c r="AC671" s="59"/>
      <c r="AD671" s="58"/>
      <c r="AE671" s="58"/>
      <c r="AF671" s="55"/>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row>
    <row r="672" spans="1:75"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1"/>
      <c r="AA672" s="52"/>
      <c r="AB672" s="58"/>
      <c r="AC672" s="59"/>
      <c r="AD672" s="58"/>
      <c r="AE672" s="58"/>
      <c r="AF672" s="55"/>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row>
    <row r="673" spans="1:75"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1"/>
      <c r="AA673" s="52"/>
      <c r="AB673" s="58"/>
      <c r="AC673" s="59"/>
      <c r="AD673" s="58"/>
      <c r="AE673" s="58"/>
      <c r="AF673" s="55"/>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row>
    <row r="674" spans="1:75"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1"/>
      <c r="AA674" s="52"/>
      <c r="AB674" s="58"/>
      <c r="AC674" s="59"/>
      <c r="AD674" s="58"/>
      <c r="AE674" s="58"/>
      <c r="AF674" s="55"/>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row>
    <row r="675" spans="1: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1"/>
      <c r="AA675" s="52"/>
      <c r="AB675" s="58"/>
      <c r="AC675" s="59"/>
      <c r="AD675" s="58"/>
      <c r="AE675" s="58"/>
      <c r="AF675" s="55"/>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row>
    <row r="676" spans="1:75"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1"/>
      <c r="AA676" s="52"/>
      <c r="AB676" s="58"/>
      <c r="AC676" s="59"/>
      <c r="AD676" s="58"/>
      <c r="AE676" s="58"/>
      <c r="AF676" s="55"/>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row>
    <row r="677" spans="1:75"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1"/>
      <c r="AA677" s="52"/>
      <c r="AB677" s="58"/>
      <c r="AC677" s="59"/>
      <c r="AD677" s="58"/>
      <c r="AE677" s="58"/>
      <c r="AF677" s="55"/>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row>
    <row r="678" spans="1:75"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1"/>
      <c r="AA678" s="52"/>
      <c r="AB678" s="58"/>
      <c r="AC678" s="59"/>
      <c r="AD678" s="58"/>
      <c r="AE678" s="58"/>
      <c r="AF678" s="55"/>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row>
    <row r="679" spans="1:75"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1"/>
      <c r="AA679" s="52"/>
      <c r="AB679" s="58"/>
      <c r="AC679" s="59"/>
      <c r="AD679" s="58"/>
      <c r="AE679" s="58"/>
      <c r="AF679" s="55"/>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row>
    <row r="680" spans="1:75"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1"/>
      <c r="AA680" s="52"/>
      <c r="AB680" s="58"/>
      <c r="AC680" s="59"/>
      <c r="AD680" s="58"/>
      <c r="AE680" s="58"/>
      <c r="AF680" s="55"/>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row>
    <row r="681" spans="1:75"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1"/>
      <c r="AA681" s="52"/>
      <c r="AB681" s="58"/>
      <c r="AC681" s="59"/>
      <c r="AD681" s="58"/>
      <c r="AE681" s="58"/>
      <c r="AF681" s="55"/>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row>
    <row r="682" spans="1:75"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1"/>
      <c r="AA682" s="52"/>
      <c r="AB682" s="58"/>
      <c r="AC682" s="59"/>
      <c r="AD682" s="58"/>
      <c r="AE682" s="58"/>
      <c r="AF682" s="55"/>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row>
    <row r="683" spans="1:75"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1"/>
      <c r="AA683" s="52"/>
      <c r="AB683" s="58"/>
      <c r="AC683" s="59"/>
      <c r="AD683" s="58"/>
      <c r="AE683" s="58"/>
      <c r="AF683" s="55"/>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row>
    <row r="684" spans="1:75"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1"/>
      <c r="AA684" s="52"/>
      <c r="AB684" s="58"/>
      <c r="AC684" s="59"/>
      <c r="AD684" s="58"/>
      <c r="AE684" s="58"/>
      <c r="AF684" s="55"/>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row>
    <row r="685" spans="1:7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1"/>
      <c r="AA685" s="52"/>
      <c r="AB685" s="58"/>
      <c r="AC685" s="59"/>
      <c r="AD685" s="58"/>
      <c r="AE685" s="58"/>
      <c r="AF685" s="55"/>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row>
    <row r="686" spans="1:75"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1"/>
      <c r="AA686" s="52"/>
      <c r="AB686" s="58"/>
      <c r="AC686" s="59"/>
      <c r="AD686" s="58"/>
      <c r="AE686" s="58"/>
      <c r="AF686" s="55"/>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row>
    <row r="687" spans="1:75"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1"/>
      <c r="AA687" s="52"/>
      <c r="AB687" s="58"/>
      <c r="AC687" s="59"/>
      <c r="AD687" s="58"/>
      <c r="AE687" s="58"/>
      <c r="AF687" s="55"/>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row>
    <row r="688" spans="1:75"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1"/>
      <c r="AA688" s="52"/>
      <c r="AB688" s="58"/>
      <c r="AC688" s="59"/>
      <c r="AD688" s="58"/>
      <c r="AE688" s="58"/>
      <c r="AF688" s="55"/>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row>
    <row r="689" spans="1:75"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1"/>
      <c r="AA689" s="52"/>
      <c r="AB689" s="58"/>
      <c r="AC689" s="59"/>
      <c r="AD689" s="58"/>
      <c r="AE689" s="58"/>
      <c r="AF689" s="55"/>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row>
    <row r="690" spans="1:75"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1"/>
      <c r="AA690" s="52"/>
      <c r="AB690" s="58"/>
      <c r="AC690" s="59"/>
      <c r="AD690" s="58"/>
      <c r="AE690" s="58"/>
      <c r="AF690" s="55"/>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row>
    <row r="691" spans="1:75"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1"/>
      <c r="AA691" s="52"/>
      <c r="AB691" s="58"/>
      <c r="AC691" s="59"/>
      <c r="AD691" s="58"/>
      <c r="AE691" s="58"/>
      <c r="AF691" s="55"/>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row>
    <row r="692" spans="1:75"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1"/>
      <c r="AA692" s="52"/>
      <c r="AB692" s="58"/>
      <c r="AC692" s="59"/>
      <c r="AD692" s="58"/>
      <c r="AE692" s="58"/>
      <c r="AF692" s="55"/>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row>
    <row r="693" spans="1:75"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1"/>
      <c r="AA693" s="52"/>
      <c r="AB693" s="58"/>
      <c r="AC693" s="59"/>
      <c r="AD693" s="58"/>
      <c r="AE693" s="58"/>
      <c r="AF693" s="55"/>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row>
    <row r="694" spans="1:75"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1"/>
      <c r="AA694" s="52"/>
      <c r="AB694" s="58"/>
      <c r="AC694" s="59"/>
      <c r="AD694" s="58"/>
      <c r="AE694" s="58"/>
      <c r="AF694" s="55"/>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row>
    <row r="695" spans="1:7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1"/>
      <c r="AA695" s="52"/>
      <c r="AB695" s="58"/>
      <c r="AC695" s="59"/>
      <c r="AD695" s="58"/>
      <c r="AE695" s="58"/>
      <c r="AF695" s="55"/>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row>
    <row r="696" spans="1:75"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1"/>
      <c r="AA696" s="52"/>
      <c r="AB696" s="58"/>
      <c r="AC696" s="59"/>
      <c r="AD696" s="58"/>
      <c r="AE696" s="58"/>
      <c r="AF696" s="55"/>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row>
    <row r="697" spans="1:75"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1"/>
      <c r="AA697" s="52"/>
      <c r="AB697" s="58"/>
      <c r="AC697" s="59"/>
      <c r="AD697" s="58"/>
      <c r="AE697" s="58"/>
      <c r="AF697" s="55"/>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row>
    <row r="698" spans="1:75"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1"/>
      <c r="AA698" s="52"/>
      <c r="AB698" s="58"/>
      <c r="AC698" s="59"/>
      <c r="AD698" s="58"/>
      <c r="AE698" s="58"/>
      <c r="AF698" s="55"/>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row>
    <row r="699" spans="1:75"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1"/>
      <c r="AA699" s="52"/>
      <c r="AB699" s="58"/>
      <c r="AC699" s="59"/>
      <c r="AD699" s="58"/>
      <c r="AE699" s="58"/>
      <c r="AF699" s="55"/>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row>
    <row r="700" spans="1:75"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1"/>
      <c r="AA700" s="52"/>
      <c r="AB700" s="58"/>
      <c r="AC700" s="59"/>
      <c r="AD700" s="58"/>
      <c r="AE700" s="58"/>
      <c r="AF700" s="55"/>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row>
    <row r="701" spans="1:75"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1"/>
      <c r="AA701" s="52"/>
      <c r="AB701" s="58"/>
      <c r="AC701" s="59"/>
      <c r="AD701" s="58"/>
      <c r="AE701" s="58"/>
      <c r="AF701" s="55"/>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row>
    <row r="702" spans="1:75"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1"/>
      <c r="AA702" s="52"/>
      <c r="AB702" s="58"/>
      <c r="AC702" s="59"/>
      <c r="AD702" s="58"/>
      <c r="AE702" s="58"/>
      <c r="AF702" s="55"/>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row>
    <row r="703" spans="1:75"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1"/>
      <c r="AA703" s="52"/>
      <c r="AB703" s="58"/>
      <c r="AC703" s="59"/>
      <c r="AD703" s="58"/>
      <c r="AE703" s="58"/>
      <c r="AF703" s="55"/>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row>
    <row r="704" spans="1:75"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1"/>
      <c r="AA704" s="52"/>
      <c r="AB704" s="58"/>
      <c r="AC704" s="59"/>
      <c r="AD704" s="58"/>
      <c r="AE704" s="58"/>
      <c r="AF704" s="55"/>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row>
    <row r="705" spans="1:7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1"/>
      <c r="AA705" s="52"/>
      <c r="AB705" s="58"/>
      <c r="AC705" s="59"/>
      <c r="AD705" s="58"/>
      <c r="AE705" s="58"/>
      <c r="AF705" s="55"/>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row>
    <row r="706" spans="1:75"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1"/>
      <c r="AA706" s="52"/>
      <c r="AB706" s="58"/>
      <c r="AC706" s="59"/>
      <c r="AD706" s="58"/>
      <c r="AE706" s="58"/>
      <c r="AF706" s="55"/>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row>
    <row r="707" spans="1:75"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1"/>
      <c r="AA707" s="52"/>
      <c r="AB707" s="58"/>
      <c r="AC707" s="59"/>
      <c r="AD707" s="58"/>
      <c r="AE707" s="58"/>
      <c r="AF707" s="55"/>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row>
    <row r="708" spans="1:75"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1"/>
      <c r="AA708" s="52"/>
      <c r="AB708" s="58"/>
      <c r="AC708" s="59"/>
      <c r="AD708" s="58"/>
      <c r="AE708" s="58"/>
      <c r="AF708" s="55"/>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row>
    <row r="709" spans="1:75"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1"/>
      <c r="AA709" s="52"/>
      <c r="AB709" s="58"/>
      <c r="AC709" s="59"/>
      <c r="AD709" s="58"/>
      <c r="AE709" s="58"/>
      <c r="AF709" s="55"/>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row>
    <row r="710" spans="1:75"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1"/>
      <c r="AA710" s="52"/>
      <c r="AB710" s="58"/>
      <c r="AC710" s="59"/>
      <c r="AD710" s="58"/>
      <c r="AE710" s="58"/>
      <c r="AF710" s="55"/>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row>
    <row r="711" spans="1:75"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1"/>
      <c r="AA711" s="52"/>
      <c r="AB711" s="58"/>
      <c r="AC711" s="59"/>
      <c r="AD711" s="58"/>
      <c r="AE711" s="58"/>
      <c r="AF711" s="55"/>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row>
    <row r="712" spans="1:75"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1"/>
      <c r="AA712" s="52"/>
      <c r="AB712" s="58"/>
      <c r="AC712" s="59"/>
      <c r="AD712" s="58"/>
      <c r="AE712" s="58"/>
      <c r="AF712" s="55"/>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row>
    <row r="713" spans="1:75"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1"/>
      <c r="AA713" s="52"/>
      <c r="AB713" s="58"/>
      <c r="AC713" s="59"/>
      <c r="AD713" s="58"/>
      <c r="AE713" s="58"/>
      <c r="AF713" s="55"/>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row>
    <row r="714" spans="1:75"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1"/>
      <c r="AA714" s="52"/>
      <c r="AB714" s="58"/>
      <c r="AC714" s="59"/>
      <c r="AD714" s="58"/>
      <c r="AE714" s="58"/>
      <c r="AF714" s="55"/>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row>
    <row r="715" spans="1:7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1"/>
      <c r="AA715" s="52"/>
      <c r="AB715" s="58"/>
      <c r="AC715" s="59"/>
      <c r="AD715" s="58"/>
      <c r="AE715" s="58"/>
      <c r="AF715" s="55"/>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row>
    <row r="716" spans="1:75"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1"/>
      <c r="AA716" s="52"/>
      <c r="AB716" s="58"/>
      <c r="AC716" s="59"/>
      <c r="AD716" s="58"/>
      <c r="AE716" s="58"/>
      <c r="AF716" s="55"/>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row>
    <row r="717" spans="1:75"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1"/>
      <c r="AA717" s="52"/>
      <c r="AB717" s="58"/>
      <c r="AC717" s="59"/>
      <c r="AD717" s="58"/>
      <c r="AE717" s="58"/>
      <c r="AF717" s="55"/>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row>
    <row r="718" spans="1:75"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1"/>
      <c r="AA718" s="52"/>
      <c r="AB718" s="58"/>
      <c r="AC718" s="59"/>
      <c r="AD718" s="58"/>
      <c r="AE718" s="58"/>
      <c r="AF718" s="55"/>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row>
    <row r="719" spans="1:75"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1"/>
      <c r="AA719" s="52"/>
      <c r="AB719" s="58"/>
      <c r="AC719" s="59"/>
      <c r="AD719" s="58"/>
      <c r="AE719" s="58"/>
      <c r="AF719" s="55"/>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row>
    <row r="720" spans="1:75"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1"/>
      <c r="AA720" s="52"/>
      <c r="AB720" s="58"/>
      <c r="AC720" s="59"/>
      <c r="AD720" s="58"/>
      <c r="AE720" s="58"/>
      <c r="AF720" s="55"/>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row>
    <row r="721" spans="1:75"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1"/>
      <c r="AA721" s="52"/>
      <c r="AB721" s="58"/>
      <c r="AC721" s="59"/>
      <c r="AD721" s="58"/>
      <c r="AE721" s="58"/>
      <c r="AF721" s="55"/>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row>
    <row r="722" spans="1:75"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1"/>
      <c r="AA722" s="52"/>
      <c r="AB722" s="58"/>
      <c r="AC722" s="59"/>
      <c r="AD722" s="58"/>
      <c r="AE722" s="58"/>
      <c r="AF722" s="55"/>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row>
    <row r="723" spans="1:75"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1"/>
      <c r="AA723" s="52"/>
      <c r="AB723" s="58"/>
      <c r="AC723" s="59"/>
      <c r="AD723" s="58"/>
      <c r="AE723" s="58"/>
      <c r="AF723" s="55"/>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row>
    <row r="724" spans="1:75"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1"/>
      <c r="AA724" s="52"/>
      <c r="AB724" s="58"/>
      <c r="AC724" s="59"/>
      <c r="AD724" s="58"/>
      <c r="AE724" s="58"/>
      <c r="AF724" s="55"/>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row>
    <row r="725" spans="1:7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1"/>
      <c r="AA725" s="52"/>
      <c r="AB725" s="58"/>
      <c r="AC725" s="59"/>
      <c r="AD725" s="58"/>
      <c r="AE725" s="58"/>
      <c r="AF725" s="55"/>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row>
    <row r="726" spans="1:75"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1"/>
      <c r="AA726" s="52"/>
      <c r="AB726" s="58"/>
      <c r="AC726" s="59"/>
      <c r="AD726" s="58"/>
      <c r="AE726" s="58"/>
      <c r="AF726" s="55"/>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row>
    <row r="727" spans="1:75"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1"/>
      <c r="AA727" s="52"/>
      <c r="AB727" s="58"/>
      <c r="AC727" s="59"/>
      <c r="AD727" s="58"/>
      <c r="AE727" s="58"/>
      <c r="AF727" s="55"/>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row>
    <row r="728" spans="1:75"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1"/>
      <c r="AA728" s="52"/>
      <c r="AB728" s="58"/>
      <c r="AC728" s="59"/>
      <c r="AD728" s="58"/>
      <c r="AE728" s="58"/>
      <c r="AF728" s="55"/>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row>
    <row r="729" spans="1:75"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1"/>
      <c r="AA729" s="52"/>
      <c r="AB729" s="58"/>
      <c r="AC729" s="59"/>
      <c r="AD729" s="58"/>
      <c r="AE729" s="58"/>
      <c r="AF729" s="55"/>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row>
    <row r="730" spans="1:75"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1"/>
      <c r="AA730" s="52"/>
      <c r="AB730" s="58"/>
      <c r="AC730" s="59"/>
      <c r="AD730" s="58"/>
      <c r="AE730" s="58"/>
      <c r="AF730" s="55"/>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row>
    <row r="731" spans="1:75"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1"/>
      <c r="AA731" s="52"/>
      <c r="AB731" s="58"/>
      <c r="AC731" s="59"/>
      <c r="AD731" s="58"/>
      <c r="AE731" s="58"/>
      <c r="AF731" s="55"/>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row>
    <row r="732" spans="1:75"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1"/>
      <c r="AA732" s="52"/>
      <c r="AB732" s="58"/>
      <c r="AC732" s="59"/>
      <c r="AD732" s="58"/>
      <c r="AE732" s="58"/>
      <c r="AF732" s="55"/>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row>
    <row r="733" spans="1:75"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1"/>
      <c r="AA733" s="52"/>
      <c r="AB733" s="58"/>
      <c r="AC733" s="59"/>
      <c r="AD733" s="58"/>
      <c r="AE733" s="58"/>
      <c r="AF733" s="55"/>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row>
    <row r="734" spans="1:75"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1"/>
      <c r="AA734" s="52"/>
      <c r="AB734" s="58"/>
      <c r="AC734" s="59"/>
      <c r="AD734" s="58"/>
      <c r="AE734" s="58"/>
      <c r="AF734" s="55"/>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row>
    <row r="735" spans="1:7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1"/>
      <c r="AA735" s="52"/>
      <c r="AB735" s="58"/>
      <c r="AC735" s="59"/>
      <c r="AD735" s="58"/>
      <c r="AE735" s="58"/>
      <c r="AF735" s="55"/>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row>
    <row r="736" spans="1:75"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1"/>
      <c r="AA736" s="52"/>
      <c r="AB736" s="58"/>
      <c r="AC736" s="59"/>
      <c r="AD736" s="58"/>
      <c r="AE736" s="58"/>
      <c r="AF736" s="55"/>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row>
    <row r="737" spans="1:75"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1"/>
      <c r="AA737" s="52"/>
      <c r="AB737" s="58"/>
      <c r="AC737" s="59"/>
      <c r="AD737" s="58"/>
      <c r="AE737" s="58"/>
      <c r="AF737" s="55"/>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row>
    <row r="738" spans="1:75"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1"/>
      <c r="AA738" s="52"/>
      <c r="AB738" s="58"/>
      <c r="AC738" s="59"/>
      <c r="AD738" s="58"/>
      <c r="AE738" s="58"/>
      <c r="AF738" s="55"/>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row>
    <row r="739" spans="1:75"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1"/>
      <c r="AA739" s="52"/>
      <c r="AB739" s="58"/>
      <c r="AC739" s="59"/>
      <c r="AD739" s="58"/>
      <c r="AE739" s="58"/>
      <c r="AF739" s="55"/>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row>
    <row r="740" spans="1:75"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1"/>
      <c r="AA740" s="52"/>
      <c r="AB740" s="58"/>
      <c r="AC740" s="59"/>
      <c r="AD740" s="58"/>
      <c r="AE740" s="58"/>
      <c r="AF740" s="55"/>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row>
    <row r="741" spans="1:75"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1"/>
      <c r="AA741" s="52"/>
      <c r="AB741" s="58"/>
      <c r="AC741" s="59"/>
      <c r="AD741" s="58"/>
      <c r="AE741" s="58"/>
      <c r="AF741" s="55"/>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row>
    <row r="742" spans="1:75"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1"/>
      <c r="AA742" s="52"/>
      <c r="AB742" s="58"/>
      <c r="AC742" s="59"/>
      <c r="AD742" s="58"/>
      <c r="AE742" s="58"/>
      <c r="AF742" s="55"/>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row>
    <row r="743" spans="1:75"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1"/>
      <c r="AA743" s="52"/>
      <c r="AB743" s="58"/>
      <c r="AC743" s="59"/>
      <c r="AD743" s="58"/>
      <c r="AE743" s="58"/>
      <c r="AF743" s="55"/>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row>
    <row r="744" spans="1:75"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1"/>
      <c r="AA744" s="52"/>
      <c r="AB744" s="58"/>
      <c r="AC744" s="59"/>
      <c r="AD744" s="58"/>
      <c r="AE744" s="58"/>
      <c r="AF744" s="55"/>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row>
    <row r="745" spans="1:7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1"/>
      <c r="AA745" s="52"/>
      <c r="AB745" s="58"/>
      <c r="AC745" s="59"/>
      <c r="AD745" s="58"/>
      <c r="AE745" s="58"/>
      <c r="AF745" s="55"/>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row>
    <row r="746" spans="1:75"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1"/>
      <c r="AA746" s="52"/>
      <c r="AB746" s="58"/>
      <c r="AC746" s="59"/>
      <c r="AD746" s="58"/>
      <c r="AE746" s="58"/>
      <c r="AF746" s="55"/>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row>
    <row r="747" spans="1:75"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1"/>
      <c r="AA747" s="52"/>
      <c r="AB747" s="58"/>
      <c r="AC747" s="59"/>
      <c r="AD747" s="58"/>
      <c r="AE747" s="58"/>
      <c r="AF747" s="55"/>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row>
    <row r="748" spans="1:75"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1"/>
      <c r="AA748" s="52"/>
      <c r="AB748" s="58"/>
      <c r="AC748" s="59"/>
      <c r="AD748" s="58"/>
      <c r="AE748" s="58"/>
      <c r="AF748" s="55"/>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row>
    <row r="749" spans="1:75"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1"/>
      <c r="AA749" s="52"/>
      <c r="AB749" s="58"/>
      <c r="AC749" s="59"/>
      <c r="AD749" s="58"/>
      <c r="AE749" s="58"/>
      <c r="AF749" s="55"/>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row>
    <row r="750" spans="1:75"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1"/>
      <c r="AA750" s="52"/>
      <c r="AB750" s="58"/>
      <c r="AC750" s="59"/>
      <c r="AD750" s="58"/>
      <c r="AE750" s="58"/>
      <c r="AF750" s="55"/>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row>
    <row r="751" spans="1:75"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1"/>
      <c r="AA751" s="52"/>
      <c r="AB751" s="58"/>
      <c r="AC751" s="59"/>
      <c r="AD751" s="58"/>
      <c r="AE751" s="58"/>
      <c r="AF751" s="55"/>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row>
    <row r="752" spans="1:75"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1"/>
      <c r="AA752" s="52"/>
      <c r="AB752" s="58"/>
      <c r="AC752" s="59"/>
      <c r="AD752" s="58"/>
      <c r="AE752" s="58"/>
      <c r="AF752" s="55"/>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row>
    <row r="753" spans="1:75"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1"/>
      <c r="AA753" s="52"/>
      <c r="AB753" s="58"/>
      <c r="AC753" s="59"/>
      <c r="AD753" s="58"/>
      <c r="AE753" s="58"/>
      <c r="AF753" s="55"/>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row>
    <row r="754" spans="1:75"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1"/>
      <c r="AA754" s="52"/>
      <c r="AB754" s="58"/>
      <c r="AC754" s="59"/>
      <c r="AD754" s="58"/>
      <c r="AE754" s="58"/>
      <c r="AF754" s="55"/>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row>
    <row r="755" spans="1:7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1"/>
      <c r="AA755" s="52"/>
      <c r="AB755" s="58"/>
      <c r="AC755" s="59"/>
      <c r="AD755" s="58"/>
      <c r="AE755" s="58"/>
      <c r="AF755" s="55"/>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row>
    <row r="756" spans="1:75"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1"/>
      <c r="AA756" s="52"/>
      <c r="AB756" s="58"/>
      <c r="AC756" s="59"/>
      <c r="AD756" s="58"/>
      <c r="AE756" s="58"/>
      <c r="AF756" s="55"/>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row>
    <row r="757" spans="1:75"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1"/>
      <c r="AA757" s="52"/>
      <c r="AB757" s="58"/>
      <c r="AC757" s="59"/>
      <c r="AD757" s="58"/>
      <c r="AE757" s="58"/>
      <c r="AF757" s="55"/>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row>
    <row r="758" spans="1:75"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1"/>
      <c r="AA758" s="52"/>
      <c r="AB758" s="58"/>
      <c r="AC758" s="59"/>
      <c r="AD758" s="58"/>
      <c r="AE758" s="58"/>
      <c r="AF758" s="55"/>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row>
    <row r="759" spans="1:75"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1"/>
      <c r="AA759" s="52"/>
      <c r="AB759" s="58"/>
      <c r="AC759" s="59"/>
      <c r="AD759" s="58"/>
      <c r="AE759" s="58"/>
      <c r="AF759" s="55"/>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row>
    <row r="760" spans="1:75"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1"/>
      <c r="AA760" s="52"/>
      <c r="AB760" s="58"/>
      <c r="AC760" s="59"/>
      <c r="AD760" s="58"/>
      <c r="AE760" s="58"/>
      <c r="AF760" s="55"/>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row>
    <row r="761" spans="1:75"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1"/>
      <c r="AA761" s="52"/>
      <c r="AB761" s="58"/>
      <c r="AC761" s="59"/>
      <c r="AD761" s="58"/>
      <c r="AE761" s="58"/>
      <c r="AF761" s="55"/>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row>
    <row r="762" spans="1:75"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1"/>
      <c r="AA762" s="52"/>
      <c r="AB762" s="58"/>
      <c r="AC762" s="59"/>
      <c r="AD762" s="58"/>
      <c r="AE762" s="58"/>
      <c r="AF762" s="55"/>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row>
    <row r="763" spans="1:75"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1"/>
      <c r="AA763" s="52"/>
      <c r="AB763" s="58"/>
      <c r="AC763" s="59"/>
      <c r="AD763" s="58"/>
      <c r="AE763" s="58"/>
      <c r="AF763" s="55"/>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row>
    <row r="764" spans="1:75"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1"/>
      <c r="AA764" s="52"/>
      <c r="AB764" s="58"/>
      <c r="AC764" s="59"/>
      <c r="AD764" s="58"/>
      <c r="AE764" s="58"/>
      <c r="AF764" s="55"/>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row>
    <row r="765" spans="1:7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1"/>
      <c r="AA765" s="52"/>
      <c r="AB765" s="58"/>
      <c r="AC765" s="59"/>
      <c r="AD765" s="58"/>
      <c r="AE765" s="58"/>
      <c r="AF765" s="55"/>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row>
    <row r="766" spans="1:75"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1"/>
      <c r="AA766" s="52"/>
      <c r="AB766" s="58"/>
      <c r="AC766" s="59"/>
      <c r="AD766" s="58"/>
      <c r="AE766" s="58"/>
      <c r="AF766" s="55"/>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row>
    <row r="767" spans="1:75"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1"/>
      <c r="AA767" s="52"/>
      <c r="AB767" s="58"/>
      <c r="AC767" s="59"/>
      <c r="AD767" s="58"/>
      <c r="AE767" s="58"/>
      <c r="AF767" s="55"/>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row>
    <row r="768" spans="1:75"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1"/>
      <c r="AA768" s="52"/>
      <c r="AB768" s="58"/>
      <c r="AC768" s="59"/>
      <c r="AD768" s="58"/>
      <c r="AE768" s="58"/>
      <c r="AF768" s="55"/>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row>
    <row r="769" spans="1:75"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1"/>
      <c r="AA769" s="52"/>
      <c r="AB769" s="58"/>
      <c r="AC769" s="59"/>
      <c r="AD769" s="58"/>
      <c r="AE769" s="58"/>
      <c r="AF769" s="55"/>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row>
    <row r="770" spans="1:75"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1"/>
      <c r="AA770" s="52"/>
      <c r="AB770" s="58"/>
      <c r="AC770" s="59"/>
      <c r="AD770" s="58"/>
      <c r="AE770" s="58"/>
      <c r="AF770" s="55"/>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row>
    <row r="771" spans="1:75"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1"/>
      <c r="AA771" s="52"/>
      <c r="AB771" s="58"/>
      <c r="AC771" s="59"/>
      <c r="AD771" s="58"/>
      <c r="AE771" s="58"/>
      <c r="AF771" s="55"/>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row>
    <row r="772" spans="1:75"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1"/>
      <c r="AA772" s="52"/>
      <c r="AB772" s="58"/>
      <c r="AC772" s="59"/>
      <c r="AD772" s="58"/>
      <c r="AE772" s="58"/>
      <c r="AF772" s="55"/>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row>
    <row r="773" spans="1:75"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1"/>
      <c r="AA773" s="52"/>
      <c r="AB773" s="58"/>
      <c r="AC773" s="59"/>
      <c r="AD773" s="58"/>
      <c r="AE773" s="58"/>
      <c r="AF773" s="55"/>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row>
    <row r="774" spans="1:75"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1"/>
      <c r="AA774" s="52"/>
      <c r="AB774" s="58"/>
      <c r="AC774" s="59"/>
      <c r="AD774" s="58"/>
      <c r="AE774" s="58"/>
      <c r="AF774" s="55"/>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row>
    <row r="775" spans="1: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1"/>
      <c r="AA775" s="52"/>
      <c r="AB775" s="58"/>
      <c r="AC775" s="59"/>
      <c r="AD775" s="58"/>
      <c r="AE775" s="58"/>
      <c r="AF775" s="55"/>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row>
    <row r="776" spans="1:75"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1"/>
      <c r="AA776" s="52"/>
      <c r="AB776" s="58"/>
      <c r="AC776" s="59"/>
      <c r="AD776" s="58"/>
      <c r="AE776" s="58"/>
      <c r="AF776" s="55"/>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row>
    <row r="777" spans="1:75"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1"/>
      <c r="AA777" s="52"/>
      <c r="AB777" s="58"/>
      <c r="AC777" s="59"/>
      <c r="AD777" s="58"/>
      <c r="AE777" s="58"/>
      <c r="AF777" s="55"/>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row>
    <row r="778" spans="1:75"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1"/>
      <c r="AA778" s="52"/>
      <c r="AB778" s="58"/>
      <c r="AC778" s="59"/>
      <c r="AD778" s="58"/>
      <c r="AE778" s="58"/>
      <c r="AF778" s="55"/>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row>
    <row r="779" spans="1:75"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1"/>
      <c r="AA779" s="52"/>
      <c r="AB779" s="58"/>
      <c r="AC779" s="59"/>
      <c r="AD779" s="58"/>
      <c r="AE779" s="58"/>
      <c r="AF779" s="55"/>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row>
    <row r="780" spans="1:75"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1"/>
      <c r="AA780" s="52"/>
      <c r="AB780" s="58"/>
      <c r="AC780" s="59"/>
      <c r="AD780" s="58"/>
      <c r="AE780" s="58"/>
      <c r="AF780" s="55"/>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row>
    <row r="781" spans="1:75"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1"/>
      <c r="AA781" s="52"/>
      <c r="AB781" s="58"/>
      <c r="AC781" s="59"/>
      <c r="AD781" s="58"/>
      <c r="AE781" s="58"/>
      <c r="AF781" s="55"/>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row>
    <row r="782" spans="1:75"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1"/>
      <c r="AA782" s="52"/>
      <c r="AB782" s="58"/>
      <c r="AC782" s="59"/>
      <c r="AD782" s="58"/>
      <c r="AE782" s="58"/>
      <c r="AF782" s="55"/>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row>
    <row r="783" spans="1:75"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1"/>
      <c r="AA783" s="52"/>
      <c r="AB783" s="58"/>
      <c r="AC783" s="59"/>
      <c r="AD783" s="58"/>
      <c r="AE783" s="58"/>
      <c r="AF783" s="55"/>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row>
    <row r="784" spans="1:75"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1"/>
      <c r="AA784" s="52"/>
      <c r="AB784" s="58"/>
      <c r="AC784" s="59"/>
      <c r="AD784" s="58"/>
      <c r="AE784" s="58"/>
      <c r="AF784" s="55"/>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row>
    <row r="785" spans="1:7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1"/>
      <c r="AA785" s="52"/>
      <c r="AB785" s="58"/>
      <c r="AC785" s="59"/>
      <c r="AD785" s="58"/>
      <c r="AE785" s="58"/>
      <c r="AF785" s="55"/>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row>
    <row r="786" spans="1:75"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1"/>
      <c r="AA786" s="52"/>
      <c r="AB786" s="58"/>
      <c r="AC786" s="59"/>
      <c r="AD786" s="58"/>
      <c r="AE786" s="58"/>
      <c r="AF786" s="55"/>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row>
    <row r="787" spans="1:75"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1"/>
      <c r="AA787" s="52"/>
      <c r="AB787" s="58"/>
      <c r="AC787" s="59"/>
      <c r="AD787" s="58"/>
      <c r="AE787" s="58"/>
      <c r="AF787" s="55"/>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row>
    <row r="788" spans="1:75"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1"/>
      <c r="AA788" s="52"/>
      <c r="AB788" s="58"/>
      <c r="AC788" s="59"/>
      <c r="AD788" s="58"/>
      <c r="AE788" s="58"/>
      <c r="AF788" s="55"/>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row>
    <row r="789" spans="1:75"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1"/>
      <c r="AA789" s="52"/>
      <c r="AB789" s="58"/>
      <c r="AC789" s="59"/>
      <c r="AD789" s="58"/>
      <c r="AE789" s="58"/>
      <c r="AF789" s="55"/>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row>
    <row r="790" spans="1:75"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1"/>
      <c r="AA790" s="52"/>
      <c r="AB790" s="58"/>
      <c r="AC790" s="59"/>
      <c r="AD790" s="58"/>
      <c r="AE790" s="58"/>
      <c r="AF790" s="55"/>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row>
    <row r="791" spans="1:75"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1"/>
      <c r="AA791" s="52"/>
      <c r="AB791" s="58"/>
      <c r="AC791" s="59"/>
      <c r="AD791" s="58"/>
      <c r="AE791" s="58"/>
      <c r="AF791" s="55"/>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row>
    <row r="792" spans="1:75"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1"/>
      <c r="AA792" s="52"/>
      <c r="AB792" s="58"/>
      <c r="AC792" s="59"/>
      <c r="AD792" s="58"/>
      <c r="AE792" s="58"/>
      <c r="AF792" s="55"/>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row>
    <row r="793" spans="1:75"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1"/>
      <c r="AA793" s="52"/>
      <c r="AB793" s="58"/>
      <c r="AC793" s="59"/>
      <c r="AD793" s="58"/>
      <c r="AE793" s="58"/>
      <c r="AF793" s="55"/>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row>
    <row r="794" spans="1:75"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1"/>
      <c r="AA794" s="52"/>
      <c r="AB794" s="58"/>
      <c r="AC794" s="59"/>
      <c r="AD794" s="58"/>
      <c r="AE794" s="58"/>
      <c r="AF794" s="55"/>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row>
    <row r="795" spans="1:7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1"/>
      <c r="AA795" s="52"/>
      <c r="AB795" s="58"/>
      <c r="AC795" s="59"/>
      <c r="AD795" s="58"/>
      <c r="AE795" s="58"/>
      <c r="AF795" s="55"/>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row>
    <row r="796" spans="1:75"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1"/>
      <c r="AA796" s="52"/>
      <c r="AB796" s="58"/>
      <c r="AC796" s="59"/>
      <c r="AD796" s="58"/>
      <c r="AE796" s="58"/>
      <c r="AF796" s="55"/>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row>
    <row r="797" spans="1:75"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1"/>
      <c r="AA797" s="52"/>
      <c r="AB797" s="58"/>
      <c r="AC797" s="59"/>
      <c r="AD797" s="58"/>
      <c r="AE797" s="58"/>
      <c r="AF797" s="55"/>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row>
    <row r="798" spans="1:75"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1"/>
      <c r="AA798" s="52"/>
      <c r="AB798" s="58"/>
      <c r="AC798" s="59"/>
      <c r="AD798" s="58"/>
      <c r="AE798" s="58"/>
      <c r="AF798" s="55"/>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row>
    <row r="799" spans="1:75"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1"/>
      <c r="AA799" s="52"/>
      <c r="AB799" s="58"/>
      <c r="AC799" s="59"/>
      <c r="AD799" s="58"/>
      <c r="AE799" s="58"/>
      <c r="AF799" s="55"/>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row>
    <row r="800" spans="1:75"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1"/>
      <c r="AA800" s="52"/>
      <c r="AB800" s="58"/>
      <c r="AC800" s="59"/>
      <c r="AD800" s="58"/>
      <c r="AE800" s="58"/>
      <c r="AF800" s="55"/>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row>
    <row r="801" spans="1:75"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1"/>
      <c r="AA801" s="52"/>
      <c r="AB801" s="58"/>
      <c r="AC801" s="59"/>
      <c r="AD801" s="58"/>
      <c r="AE801" s="58"/>
      <c r="AF801" s="55"/>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row>
    <row r="802" spans="1:75"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1"/>
      <c r="AA802" s="52"/>
      <c r="AB802" s="58"/>
      <c r="AC802" s="59"/>
      <c r="AD802" s="58"/>
      <c r="AE802" s="58"/>
      <c r="AF802" s="55"/>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row>
    <row r="803" spans="1:75"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1"/>
      <c r="AA803" s="52"/>
      <c r="AB803" s="58"/>
      <c r="AC803" s="59"/>
      <c r="AD803" s="58"/>
      <c r="AE803" s="58"/>
      <c r="AF803" s="55"/>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row>
    <row r="804" spans="1:75"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1"/>
      <c r="AA804" s="52"/>
      <c r="AB804" s="58"/>
      <c r="AC804" s="59"/>
      <c r="AD804" s="58"/>
      <c r="AE804" s="58"/>
      <c r="AF804" s="55"/>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row>
    <row r="805" spans="1:7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1"/>
      <c r="AA805" s="52"/>
      <c r="AB805" s="58"/>
      <c r="AC805" s="59"/>
      <c r="AD805" s="58"/>
      <c r="AE805" s="58"/>
      <c r="AF805" s="55"/>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row>
    <row r="806" spans="1:75"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1"/>
      <c r="AA806" s="52"/>
      <c r="AB806" s="58"/>
      <c r="AC806" s="59"/>
      <c r="AD806" s="58"/>
      <c r="AE806" s="58"/>
      <c r="AF806" s="55"/>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row>
    <row r="807" spans="1:75"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1"/>
      <c r="AA807" s="52"/>
      <c r="AB807" s="58"/>
      <c r="AC807" s="59"/>
      <c r="AD807" s="58"/>
      <c r="AE807" s="58"/>
      <c r="AF807" s="55"/>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row>
    <row r="808" spans="1:75"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1"/>
      <c r="AA808" s="52"/>
      <c r="AB808" s="58"/>
      <c r="AC808" s="59"/>
      <c r="AD808" s="58"/>
      <c r="AE808" s="58"/>
      <c r="AF808" s="55"/>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row>
    <row r="809" spans="1:75"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1"/>
      <c r="AA809" s="52"/>
      <c r="AB809" s="58"/>
      <c r="AC809" s="59"/>
      <c r="AD809" s="58"/>
      <c r="AE809" s="58"/>
      <c r="AF809" s="55"/>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row>
    <row r="810" spans="1:75"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1"/>
      <c r="AA810" s="52"/>
      <c r="AB810" s="58"/>
      <c r="AC810" s="59"/>
      <c r="AD810" s="58"/>
      <c r="AE810" s="58"/>
      <c r="AF810" s="55"/>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row>
    <row r="811" spans="1:75"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1"/>
      <c r="AA811" s="52"/>
      <c r="AB811" s="58"/>
      <c r="AC811" s="59"/>
      <c r="AD811" s="58"/>
      <c r="AE811" s="58"/>
      <c r="AF811" s="55"/>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row>
    <row r="812" spans="1:75"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1"/>
      <c r="AA812" s="52"/>
      <c r="AB812" s="58"/>
      <c r="AC812" s="59"/>
      <c r="AD812" s="58"/>
      <c r="AE812" s="58"/>
      <c r="AF812" s="55"/>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row>
    <row r="813" spans="1:75"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1"/>
      <c r="AA813" s="52"/>
      <c r="AB813" s="58"/>
      <c r="AC813" s="59"/>
      <c r="AD813" s="58"/>
      <c r="AE813" s="58"/>
      <c r="AF813" s="55"/>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row>
    <row r="814" spans="1:75"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1"/>
      <c r="AA814" s="52"/>
      <c r="AB814" s="58"/>
      <c r="AC814" s="59"/>
      <c r="AD814" s="58"/>
      <c r="AE814" s="58"/>
      <c r="AF814" s="55"/>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row>
    <row r="815" spans="1:7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1"/>
      <c r="AA815" s="52"/>
      <c r="AB815" s="58"/>
      <c r="AC815" s="59"/>
      <c r="AD815" s="58"/>
      <c r="AE815" s="58"/>
      <c r="AF815" s="55"/>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row>
    <row r="816" spans="1:75"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1"/>
      <c r="AA816" s="52"/>
      <c r="AB816" s="58"/>
      <c r="AC816" s="59"/>
      <c r="AD816" s="58"/>
      <c r="AE816" s="58"/>
      <c r="AF816" s="55"/>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row>
    <row r="817" spans="1:75"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1"/>
      <c r="AA817" s="52"/>
      <c r="AB817" s="58"/>
      <c r="AC817" s="59"/>
      <c r="AD817" s="58"/>
      <c r="AE817" s="58"/>
      <c r="AF817" s="55"/>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row>
    <row r="818" spans="1:75"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1"/>
      <c r="AA818" s="52"/>
      <c r="AB818" s="58"/>
      <c r="AC818" s="59"/>
      <c r="AD818" s="58"/>
      <c r="AE818" s="58"/>
      <c r="AF818" s="55"/>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row>
    <row r="819" spans="1:75"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1"/>
      <c r="AA819" s="52"/>
      <c r="AB819" s="58"/>
      <c r="AC819" s="59"/>
      <c r="AD819" s="58"/>
      <c r="AE819" s="58"/>
      <c r="AF819" s="55"/>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row>
    <row r="820" spans="1:75"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1"/>
      <c r="AA820" s="52"/>
      <c r="AB820" s="58"/>
      <c r="AC820" s="59"/>
      <c r="AD820" s="58"/>
      <c r="AE820" s="58"/>
      <c r="AF820" s="55"/>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row>
    <row r="821" spans="1:75"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1"/>
      <c r="AA821" s="52"/>
      <c r="AB821" s="58"/>
      <c r="AC821" s="59"/>
      <c r="AD821" s="58"/>
      <c r="AE821" s="58"/>
      <c r="AF821" s="55"/>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row>
    <row r="822" spans="1:75"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1"/>
      <c r="AA822" s="52"/>
      <c r="AB822" s="58"/>
      <c r="AC822" s="59"/>
      <c r="AD822" s="58"/>
      <c r="AE822" s="58"/>
      <c r="AF822" s="55"/>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row>
    <row r="823" spans="1:75"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1"/>
      <c r="AA823" s="52"/>
      <c r="AB823" s="58"/>
      <c r="AC823" s="59"/>
      <c r="AD823" s="58"/>
      <c r="AE823" s="58"/>
      <c r="AF823" s="55"/>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row>
    <row r="824" spans="1:75"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1"/>
      <c r="AA824" s="52"/>
      <c r="AB824" s="58"/>
      <c r="AC824" s="59"/>
      <c r="AD824" s="58"/>
      <c r="AE824" s="58"/>
      <c r="AF824" s="55"/>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row>
    <row r="825" spans="1:7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1"/>
      <c r="AA825" s="52"/>
      <c r="AB825" s="58"/>
      <c r="AC825" s="59"/>
      <c r="AD825" s="58"/>
      <c r="AE825" s="58"/>
      <c r="AF825" s="55"/>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row>
    <row r="826" spans="1:75"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1"/>
      <c r="AA826" s="52"/>
      <c r="AB826" s="58"/>
      <c r="AC826" s="59"/>
      <c r="AD826" s="58"/>
      <c r="AE826" s="58"/>
      <c r="AF826" s="55"/>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row>
    <row r="827" spans="1:75"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1"/>
      <c r="AA827" s="52"/>
      <c r="AB827" s="58"/>
      <c r="AC827" s="59"/>
      <c r="AD827" s="58"/>
      <c r="AE827" s="58"/>
      <c r="AF827" s="55"/>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row>
    <row r="828" spans="1:75"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1"/>
      <c r="AA828" s="52"/>
      <c r="AB828" s="58"/>
      <c r="AC828" s="59"/>
      <c r="AD828" s="58"/>
      <c r="AE828" s="58"/>
      <c r="AF828" s="55"/>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row>
    <row r="829" spans="1:75"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1"/>
      <c r="AA829" s="52"/>
      <c r="AB829" s="58"/>
      <c r="AC829" s="59"/>
      <c r="AD829" s="58"/>
      <c r="AE829" s="58"/>
      <c r="AF829" s="55"/>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row>
    <row r="830" spans="1:75"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1"/>
      <c r="AA830" s="52"/>
      <c r="AB830" s="58"/>
      <c r="AC830" s="59"/>
      <c r="AD830" s="58"/>
      <c r="AE830" s="58"/>
      <c r="AF830" s="55"/>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row>
    <row r="831" spans="1:75"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1"/>
      <c r="AA831" s="52"/>
      <c r="AB831" s="58"/>
      <c r="AC831" s="59"/>
      <c r="AD831" s="58"/>
      <c r="AE831" s="58"/>
      <c r="AF831" s="55"/>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row>
    <row r="832" spans="1:75"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1"/>
      <c r="AA832" s="52"/>
      <c r="AB832" s="58"/>
      <c r="AC832" s="59"/>
      <c r="AD832" s="58"/>
      <c r="AE832" s="58"/>
      <c r="AF832" s="55"/>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row>
    <row r="833" spans="1:75"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1"/>
      <c r="AA833" s="52"/>
      <c r="AB833" s="58"/>
      <c r="AC833" s="59"/>
      <c r="AD833" s="58"/>
      <c r="AE833" s="58"/>
      <c r="AF833" s="55"/>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row>
    <row r="834" spans="1:75"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1"/>
      <c r="AA834" s="52"/>
      <c r="AB834" s="58"/>
      <c r="AC834" s="59"/>
      <c r="AD834" s="58"/>
      <c r="AE834" s="58"/>
      <c r="AF834" s="55"/>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row>
    <row r="835" spans="1:7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1"/>
      <c r="AA835" s="52"/>
      <c r="AB835" s="58"/>
      <c r="AC835" s="59"/>
      <c r="AD835" s="58"/>
      <c r="AE835" s="58"/>
      <c r="AF835" s="55"/>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row>
    <row r="836" spans="1:75"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1"/>
      <c r="AA836" s="52"/>
      <c r="AB836" s="58"/>
      <c r="AC836" s="59"/>
      <c r="AD836" s="58"/>
      <c r="AE836" s="58"/>
      <c r="AF836" s="55"/>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row>
    <row r="837" spans="1:75"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1"/>
      <c r="AA837" s="52"/>
      <c r="AB837" s="58"/>
      <c r="AC837" s="59"/>
      <c r="AD837" s="58"/>
      <c r="AE837" s="58"/>
      <c r="AF837" s="55"/>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row>
    <row r="838" spans="1:75"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1"/>
      <c r="AA838" s="52"/>
      <c r="AB838" s="58"/>
      <c r="AC838" s="59"/>
      <c r="AD838" s="58"/>
      <c r="AE838" s="58"/>
      <c r="AF838" s="55"/>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row>
    <row r="839" spans="1:75"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1"/>
      <c r="AA839" s="52"/>
      <c r="AB839" s="58"/>
      <c r="AC839" s="59"/>
      <c r="AD839" s="58"/>
      <c r="AE839" s="58"/>
      <c r="AF839" s="55"/>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row>
    <row r="840" spans="1:75"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1"/>
      <c r="AA840" s="52"/>
      <c r="AB840" s="58"/>
      <c r="AC840" s="59"/>
      <c r="AD840" s="58"/>
      <c r="AE840" s="58"/>
      <c r="AF840" s="55"/>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row>
    <row r="841" spans="1:75"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1"/>
      <c r="AA841" s="52"/>
      <c r="AB841" s="58"/>
      <c r="AC841" s="59"/>
      <c r="AD841" s="58"/>
      <c r="AE841" s="58"/>
      <c r="AF841" s="55"/>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row>
    <row r="842" spans="1:75"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1"/>
      <c r="AA842" s="52"/>
      <c r="AB842" s="58"/>
      <c r="AC842" s="59"/>
      <c r="AD842" s="58"/>
      <c r="AE842" s="58"/>
      <c r="AF842" s="55"/>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row>
    <row r="843" spans="1:75"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1"/>
      <c r="AA843" s="52"/>
      <c r="AB843" s="58"/>
      <c r="AC843" s="59"/>
      <c r="AD843" s="58"/>
      <c r="AE843" s="58"/>
      <c r="AF843" s="55"/>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row>
    <row r="844" spans="1:75"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1"/>
      <c r="AA844" s="52"/>
      <c r="AB844" s="58"/>
      <c r="AC844" s="59"/>
      <c r="AD844" s="58"/>
      <c r="AE844" s="58"/>
      <c r="AF844" s="55"/>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row>
    <row r="845" spans="1:7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1"/>
      <c r="AA845" s="52"/>
      <c r="AB845" s="58"/>
      <c r="AC845" s="59"/>
      <c r="AD845" s="58"/>
      <c r="AE845" s="58"/>
      <c r="AF845" s="55"/>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row>
    <row r="846" spans="1:75"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1"/>
      <c r="AA846" s="52"/>
      <c r="AB846" s="58"/>
      <c r="AC846" s="59"/>
      <c r="AD846" s="58"/>
      <c r="AE846" s="58"/>
      <c r="AF846" s="55"/>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row>
    <row r="847" spans="1:75"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1"/>
      <c r="AA847" s="52"/>
      <c r="AB847" s="58"/>
      <c r="AC847" s="59"/>
      <c r="AD847" s="58"/>
      <c r="AE847" s="58"/>
      <c r="AF847" s="55"/>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row>
    <row r="848" spans="1:75"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1"/>
      <c r="AA848" s="52"/>
      <c r="AB848" s="58"/>
      <c r="AC848" s="59"/>
      <c r="AD848" s="58"/>
      <c r="AE848" s="58"/>
      <c r="AF848" s="55"/>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row>
    <row r="849" spans="1:75"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1"/>
      <c r="AA849" s="52"/>
      <c r="AB849" s="58"/>
      <c r="AC849" s="59"/>
      <c r="AD849" s="58"/>
      <c r="AE849" s="58"/>
      <c r="AF849" s="55"/>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row>
    <row r="850" spans="1:75"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1"/>
      <c r="AA850" s="52"/>
      <c r="AB850" s="58"/>
      <c r="AC850" s="59"/>
      <c r="AD850" s="58"/>
      <c r="AE850" s="58"/>
      <c r="AF850" s="55"/>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row>
    <row r="851" spans="1:75"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1"/>
      <c r="AA851" s="52"/>
      <c r="AB851" s="58"/>
      <c r="AC851" s="59"/>
      <c r="AD851" s="58"/>
      <c r="AE851" s="58"/>
      <c r="AF851" s="55"/>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row>
    <row r="852" spans="1:75"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1"/>
      <c r="AA852" s="52"/>
      <c r="AB852" s="58"/>
      <c r="AC852" s="59"/>
      <c r="AD852" s="58"/>
      <c r="AE852" s="58"/>
      <c r="AF852" s="55"/>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row>
    <row r="853" spans="1:75"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1"/>
      <c r="AA853" s="52"/>
      <c r="AB853" s="58"/>
      <c r="AC853" s="59"/>
      <c r="AD853" s="58"/>
      <c r="AE853" s="58"/>
      <c r="AF853" s="55"/>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row>
    <row r="854" spans="1:75"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1"/>
      <c r="AA854" s="52"/>
      <c r="AB854" s="58"/>
      <c r="AC854" s="59"/>
      <c r="AD854" s="58"/>
      <c r="AE854" s="58"/>
      <c r="AF854" s="55"/>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row>
    <row r="855" spans="1:7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1"/>
      <c r="AA855" s="52"/>
      <c r="AB855" s="58"/>
      <c r="AC855" s="59"/>
      <c r="AD855" s="58"/>
      <c r="AE855" s="58"/>
      <c r="AF855" s="55"/>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row>
    <row r="856" spans="1:75"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1"/>
      <c r="AA856" s="52"/>
      <c r="AB856" s="58"/>
      <c r="AC856" s="59"/>
      <c r="AD856" s="58"/>
      <c r="AE856" s="58"/>
      <c r="AF856" s="55"/>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row>
    <row r="857" spans="1:75"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1"/>
      <c r="AA857" s="52"/>
      <c r="AB857" s="58"/>
      <c r="AC857" s="59"/>
      <c r="AD857" s="58"/>
      <c r="AE857" s="58"/>
      <c r="AF857" s="55"/>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row>
    <row r="858" spans="1:75"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1"/>
      <c r="AA858" s="52"/>
      <c r="AB858" s="58"/>
      <c r="AC858" s="59"/>
      <c r="AD858" s="58"/>
      <c r="AE858" s="58"/>
      <c r="AF858" s="55"/>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row>
    <row r="859" spans="1:75"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1"/>
      <c r="AA859" s="52"/>
      <c r="AB859" s="58"/>
      <c r="AC859" s="59"/>
      <c r="AD859" s="58"/>
      <c r="AE859" s="58"/>
      <c r="AF859" s="55"/>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row>
    <row r="860" spans="1:75"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1"/>
      <c r="AA860" s="52"/>
      <c r="AB860" s="58"/>
      <c r="AC860" s="59"/>
      <c r="AD860" s="58"/>
      <c r="AE860" s="58"/>
      <c r="AF860" s="55"/>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row>
    <row r="861" spans="1:75"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1"/>
      <c r="AA861" s="52"/>
      <c r="AB861" s="58"/>
      <c r="AC861" s="59"/>
      <c r="AD861" s="58"/>
      <c r="AE861" s="58"/>
      <c r="AF861" s="55"/>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row>
    <row r="862" spans="1:75"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1"/>
      <c r="AA862" s="52"/>
      <c r="AB862" s="58"/>
      <c r="AC862" s="59"/>
      <c r="AD862" s="58"/>
      <c r="AE862" s="58"/>
      <c r="AF862" s="55"/>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row>
    <row r="863" spans="1:75"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1"/>
      <c r="AA863" s="52"/>
      <c r="AB863" s="58"/>
      <c r="AC863" s="59"/>
      <c r="AD863" s="58"/>
      <c r="AE863" s="58"/>
      <c r="AF863" s="55"/>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row>
    <row r="864" spans="1:75"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1"/>
      <c r="AA864" s="52"/>
      <c r="AB864" s="58"/>
      <c r="AC864" s="59"/>
      <c r="AD864" s="58"/>
      <c r="AE864" s="58"/>
      <c r="AF864" s="55"/>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row>
    <row r="865" spans="1:7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1"/>
      <c r="AA865" s="52"/>
      <c r="AB865" s="58"/>
      <c r="AC865" s="59"/>
      <c r="AD865" s="58"/>
      <c r="AE865" s="58"/>
      <c r="AF865" s="55"/>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row>
    <row r="866" spans="1:75"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1"/>
      <c r="AA866" s="52"/>
      <c r="AB866" s="58"/>
      <c r="AC866" s="59"/>
      <c r="AD866" s="58"/>
      <c r="AE866" s="58"/>
      <c r="AF866" s="55"/>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row>
    <row r="867" spans="1:75"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1"/>
      <c r="AA867" s="52"/>
      <c r="AB867" s="58"/>
      <c r="AC867" s="59"/>
      <c r="AD867" s="58"/>
      <c r="AE867" s="58"/>
      <c r="AF867" s="55"/>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row>
    <row r="868" spans="1:75"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1"/>
      <c r="AA868" s="52"/>
      <c r="AB868" s="58"/>
      <c r="AC868" s="59"/>
      <c r="AD868" s="58"/>
      <c r="AE868" s="58"/>
      <c r="AF868" s="55"/>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row>
    <row r="869" spans="1:75"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1"/>
      <c r="AA869" s="52"/>
      <c r="AB869" s="58"/>
      <c r="AC869" s="59"/>
      <c r="AD869" s="58"/>
      <c r="AE869" s="58"/>
      <c r="AF869" s="55"/>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row>
    <row r="870" spans="1:75"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1"/>
      <c r="AA870" s="52"/>
      <c r="AB870" s="58"/>
      <c r="AC870" s="59"/>
      <c r="AD870" s="58"/>
      <c r="AE870" s="58"/>
      <c r="AF870" s="55"/>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row>
    <row r="871" spans="1:75"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1"/>
      <c r="AA871" s="52"/>
      <c r="AB871" s="58"/>
      <c r="AC871" s="59"/>
      <c r="AD871" s="58"/>
      <c r="AE871" s="58"/>
      <c r="AF871" s="55"/>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row>
    <row r="872" spans="1:75"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1"/>
      <c r="AA872" s="52"/>
      <c r="AB872" s="58"/>
      <c r="AC872" s="59"/>
      <c r="AD872" s="58"/>
      <c r="AE872" s="58"/>
      <c r="AF872" s="55"/>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row>
    <row r="873" spans="1:75"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1"/>
      <c r="AA873" s="52"/>
      <c r="AB873" s="58"/>
      <c r="AC873" s="59"/>
      <c r="AD873" s="58"/>
      <c r="AE873" s="58"/>
      <c r="AF873" s="55"/>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row>
    <row r="874" spans="1:75"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1"/>
      <c r="AA874" s="52"/>
      <c r="AB874" s="58"/>
      <c r="AC874" s="59"/>
      <c r="AD874" s="58"/>
      <c r="AE874" s="58"/>
      <c r="AF874" s="55"/>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row>
    <row r="875" spans="1: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1"/>
      <c r="AA875" s="52"/>
      <c r="AB875" s="58"/>
      <c r="AC875" s="59"/>
      <c r="AD875" s="58"/>
      <c r="AE875" s="58"/>
      <c r="AF875" s="55"/>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row>
    <row r="876" spans="1:75"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1"/>
      <c r="AA876" s="52"/>
      <c r="AB876" s="58"/>
      <c r="AC876" s="59"/>
      <c r="AD876" s="58"/>
      <c r="AE876" s="58"/>
      <c r="AF876" s="55"/>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row>
    <row r="877" spans="1:75"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1"/>
      <c r="AA877" s="52"/>
      <c r="AB877" s="58"/>
      <c r="AC877" s="59"/>
      <c r="AD877" s="58"/>
      <c r="AE877" s="58"/>
      <c r="AF877" s="55"/>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row>
    <row r="878" spans="1:75"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1"/>
      <c r="AA878" s="52"/>
      <c r="AB878" s="58"/>
      <c r="AC878" s="59"/>
      <c r="AD878" s="58"/>
      <c r="AE878" s="58"/>
      <c r="AF878" s="55"/>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row>
    <row r="879" spans="1:75"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1"/>
      <c r="AA879" s="52"/>
      <c r="AB879" s="58"/>
      <c r="AC879" s="59"/>
      <c r="AD879" s="58"/>
      <c r="AE879" s="58"/>
      <c r="AF879" s="55"/>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row>
    <row r="880" spans="1:75"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1"/>
      <c r="AA880" s="52"/>
      <c r="AB880" s="58"/>
      <c r="AC880" s="59"/>
      <c r="AD880" s="58"/>
      <c r="AE880" s="58"/>
      <c r="AF880" s="55"/>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row>
    <row r="881" spans="1:75"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1"/>
      <c r="AA881" s="52"/>
      <c r="AB881" s="58"/>
      <c r="AC881" s="59"/>
      <c r="AD881" s="58"/>
      <c r="AE881" s="58"/>
      <c r="AF881" s="55"/>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row>
    <row r="882" spans="1:75"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1"/>
      <c r="AA882" s="52"/>
      <c r="AB882" s="58"/>
      <c r="AC882" s="59"/>
      <c r="AD882" s="58"/>
      <c r="AE882" s="58"/>
      <c r="AF882" s="55"/>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row>
    <row r="883" spans="1:75"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1"/>
      <c r="AA883" s="52"/>
      <c r="AB883" s="58"/>
      <c r="AC883" s="59"/>
      <c r="AD883" s="58"/>
      <c r="AE883" s="58"/>
      <c r="AF883" s="55"/>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row>
    <row r="884" spans="1:75"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1"/>
      <c r="AA884" s="52"/>
      <c r="AB884" s="58"/>
      <c r="AC884" s="59"/>
      <c r="AD884" s="58"/>
      <c r="AE884" s="58"/>
      <c r="AF884" s="55"/>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row>
    <row r="885" spans="1:7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1"/>
      <c r="AA885" s="52"/>
      <c r="AB885" s="58"/>
      <c r="AC885" s="59"/>
      <c r="AD885" s="58"/>
      <c r="AE885" s="58"/>
      <c r="AF885" s="55"/>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row>
    <row r="886" spans="1:75"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1"/>
      <c r="AA886" s="52"/>
      <c r="AB886" s="58"/>
      <c r="AC886" s="59"/>
      <c r="AD886" s="58"/>
      <c r="AE886" s="58"/>
      <c r="AF886" s="55"/>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row>
    <row r="887" spans="1:75"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1"/>
      <c r="AA887" s="52"/>
      <c r="AB887" s="58"/>
      <c r="AC887" s="59"/>
      <c r="AD887" s="58"/>
      <c r="AE887" s="58"/>
      <c r="AF887" s="55"/>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row>
    <row r="888" spans="1:75"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1"/>
      <c r="AA888" s="52"/>
      <c r="AB888" s="58"/>
      <c r="AC888" s="59"/>
      <c r="AD888" s="58"/>
      <c r="AE888" s="58"/>
      <c r="AF888" s="55"/>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row>
    <row r="889" spans="1:75"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1"/>
      <c r="AA889" s="52"/>
      <c r="AB889" s="58"/>
      <c r="AC889" s="59"/>
      <c r="AD889" s="58"/>
      <c r="AE889" s="58"/>
      <c r="AF889" s="55"/>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row>
    <row r="890" spans="1:75"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1"/>
      <c r="AA890" s="52"/>
      <c r="AB890" s="58"/>
      <c r="AC890" s="59"/>
      <c r="AD890" s="58"/>
      <c r="AE890" s="58"/>
      <c r="AF890" s="55"/>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row>
    <row r="891" spans="1:75"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1"/>
      <c r="AA891" s="52"/>
      <c r="AB891" s="58"/>
      <c r="AC891" s="59"/>
      <c r="AD891" s="58"/>
      <c r="AE891" s="58"/>
      <c r="AF891" s="55"/>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row>
    <row r="892" spans="1:75"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1"/>
      <c r="AA892" s="52"/>
      <c r="AB892" s="58"/>
      <c r="AC892" s="59"/>
      <c r="AD892" s="58"/>
      <c r="AE892" s="58"/>
      <c r="AF892" s="55"/>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row>
    <row r="893" spans="1:75"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1"/>
      <c r="AA893" s="52"/>
      <c r="AB893" s="58"/>
      <c r="AC893" s="59"/>
      <c r="AD893" s="58"/>
      <c r="AE893" s="58"/>
      <c r="AF893" s="55"/>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row>
    <row r="894" spans="1:75"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1"/>
      <c r="AA894" s="52"/>
      <c r="AB894" s="58"/>
      <c r="AC894" s="59"/>
      <c r="AD894" s="58"/>
      <c r="AE894" s="58"/>
      <c r="AF894" s="55"/>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row>
    <row r="895" spans="1:7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1"/>
      <c r="AA895" s="52"/>
      <c r="AB895" s="58"/>
      <c r="AC895" s="59"/>
      <c r="AD895" s="58"/>
      <c r="AE895" s="58"/>
      <c r="AF895" s="55"/>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row>
    <row r="896" spans="1:75"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1"/>
      <c r="AA896" s="52"/>
      <c r="AB896" s="58"/>
      <c r="AC896" s="59"/>
      <c r="AD896" s="58"/>
      <c r="AE896" s="58"/>
      <c r="AF896" s="55"/>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row>
    <row r="897" spans="1:75"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1"/>
      <c r="AA897" s="52"/>
      <c r="AB897" s="58"/>
      <c r="AC897" s="59"/>
      <c r="AD897" s="58"/>
      <c r="AE897" s="58"/>
      <c r="AF897" s="55"/>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row>
    <row r="898" spans="1:75"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1"/>
      <c r="AA898" s="52"/>
      <c r="AB898" s="58"/>
      <c r="AC898" s="59"/>
      <c r="AD898" s="58"/>
      <c r="AE898" s="58"/>
      <c r="AF898" s="55"/>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row>
    <row r="899" spans="1:75"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1"/>
      <c r="AA899" s="52"/>
      <c r="AB899" s="58"/>
      <c r="AC899" s="59"/>
      <c r="AD899" s="58"/>
      <c r="AE899" s="58"/>
      <c r="AF899" s="55"/>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row>
    <row r="900" spans="1:75"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1"/>
      <c r="AA900" s="52"/>
      <c r="AB900" s="58"/>
      <c r="AC900" s="59"/>
      <c r="AD900" s="58"/>
      <c r="AE900" s="58"/>
      <c r="AF900" s="55"/>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row>
    <row r="901" spans="1:75"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1"/>
      <c r="AA901" s="52"/>
      <c r="AB901" s="58"/>
      <c r="AC901" s="59"/>
      <c r="AD901" s="58"/>
      <c r="AE901" s="58"/>
      <c r="AF901" s="55"/>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row>
    <row r="902" spans="1:75"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1"/>
      <c r="AA902" s="52"/>
      <c r="AB902" s="58"/>
      <c r="AC902" s="59"/>
      <c r="AD902" s="58"/>
      <c r="AE902" s="58"/>
      <c r="AF902" s="55"/>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row>
    <row r="903" spans="1:75"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1"/>
      <c r="AA903" s="52"/>
      <c r="AB903" s="58"/>
      <c r="AC903" s="59"/>
      <c r="AD903" s="58"/>
      <c r="AE903" s="58"/>
      <c r="AF903" s="55"/>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row>
    <row r="904" spans="1:75"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1"/>
      <c r="AA904" s="52"/>
      <c r="AB904" s="58"/>
      <c r="AC904" s="59"/>
      <c r="AD904" s="58"/>
      <c r="AE904" s="58"/>
      <c r="AF904" s="55"/>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row>
    <row r="905" spans="1:7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1"/>
      <c r="AA905" s="52"/>
      <c r="AB905" s="58"/>
      <c r="AC905" s="59"/>
      <c r="AD905" s="58"/>
      <c r="AE905" s="58"/>
      <c r="AF905" s="55"/>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row>
    <row r="906" spans="1:75"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1"/>
      <c r="AA906" s="52"/>
      <c r="AB906" s="58"/>
      <c r="AC906" s="59"/>
      <c r="AD906" s="58"/>
      <c r="AE906" s="58"/>
      <c r="AF906" s="55"/>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row>
    <row r="907" spans="1:75"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1"/>
      <c r="AA907" s="52"/>
      <c r="AB907" s="58"/>
      <c r="AC907" s="59"/>
      <c r="AD907" s="58"/>
      <c r="AE907" s="58"/>
      <c r="AF907" s="55"/>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row>
    <row r="908" spans="1:75"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1"/>
      <c r="AA908" s="52"/>
      <c r="AB908" s="58"/>
      <c r="AC908" s="59"/>
      <c r="AD908" s="58"/>
      <c r="AE908" s="58"/>
      <c r="AF908" s="55"/>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row>
    <row r="909" spans="1:75"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1"/>
      <c r="AA909" s="52"/>
      <c r="AB909" s="58"/>
      <c r="AC909" s="59"/>
      <c r="AD909" s="58"/>
      <c r="AE909" s="58"/>
      <c r="AF909" s="55"/>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row>
    <row r="910" spans="1:75"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1"/>
      <c r="AA910" s="52"/>
      <c r="AB910" s="58"/>
      <c r="AC910" s="59"/>
      <c r="AD910" s="58"/>
      <c r="AE910" s="58"/>
      <c r="AF910" s="55"/>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row>
    <row r="911" spans="1:75"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1"/>
      <c r="AA911" s="52"/>
      <c r="AB911" s="58"/>
      <c r="AC911" s="59"/>
      <c r="AD911" s="58"/>
      <c r="AE911" s="58"/>
      <c r="AF911" s="55"/>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row>
    <row r="912" spans="1:75"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1"/>
      <c r="AA912" s="52"/>
      <c r="AB912" s="58"/>
      <c r="AC912" s="59"/>
      <c r="AD912" s="58"/>
      <c r="AE912" s="58"/>
      <c r="AF912" s="55"/>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row>
    <row r="913" spans="1:75"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1"/>
      <c r="AA913" s="52"/>
      <c r="AB913" s="58"/>
      <c r="AC913" s="59"/>
      <c r="AD913" s="58"/>
      <c r="AE913" s="58"/>
      <c r="AF913" s="55"/>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row>
    <row r="914" spans="1:75"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1"/>
      <c r="AA914" s="52"/>
      <c r="AB914" s="58"/>
      <c r="AC914" s="59"/>
      <c r="AD914" s="58"/>
      <c r="AE914" s="58"/>
      <c r="AF914" s="55"/>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row>
    <row r="915" spans="1:7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1"/>
      <c r="AA915" s="52"/>
      <c r="AB915" s="58"/>
      <c r="AC915" s="59"/>
      <c r="AD915" s="58"/>
      <c r="AE915" s="58"/>
      <c r="AF915" s="55"/>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row>
    <row r="916" spans="1:75"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1"/>
      <c r="AA916" s="52"/>
      <c r="AB916" s="58"/>
      <c r="AC916" s="59"/>
      <c r="AD916" s="58"/>
      <c r="AE916" s="58"/>
      <c r="AF916" s="55"/>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row>
    <row r="917" spans="1:75"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1"/>
      <c r="AA917" s="52"/>
      <c r="AB917" s="58"/>
      <c r="AC917" s="59"/>
      <c r="AD917" s="58"/>
      <c r="AE917" s="58"/>
      <c r="AF917" s="55"/>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row>
    <row r="918" spans="1:75"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1"/>
      <c r="AA918" s="52"/>
      <c r="AB918" s="58"/>
      <c r="AC918" s="59"/>
      <c r="AD918" s="58"/>
      <c r="AE918" s="58"/>
      <c r="AF918" s="55"/>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row>
    <row r="919" spans="1:75"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1"/>
      <c r="AA919" s="52"/>
      <c r="AB919" s="58"/>
      <c r="AC919" s="59"/>
      <c r="AD919" s="58"/>
      <c r="AE919" s="58"/>
      <c r="AF919" s="55"/>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row>
    <row r="920" spans="1:75"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1"/>
      <c r="AA920" s="52"/>
      <c r="AB920" s="58"/>
      <c r="AC920" s="59"/>
      <c r="AD920" s="58"/>
      <c r="AE920" s="58"/>
      <c r="AF920" s="55"/>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row>
    <row r="921" spans="1:75"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1"/>
      <c r="AA921" s="52"/>
      <c r="AB921" s="58"/>
      <c r="AC921" s="59"/>
      <c r="AD921" s="58"/>
      <c r="AE921" s="58"/>
      <c r="AF921" s="55"/>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row>
    <row r="922" spans="1:75"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1"/>
      <c r="AA922" s="52"/>
      <c r="AB922" s="58"/>
      <c r="AC922" s="59"/>
      <c r="AD922" s="58"/>
      <c r="AE922" s="58"/>
      <c r="AF922" s="55"/>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row>
    <row r="923" spans="1:75"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1"/>
      <c r="AA923" s="52"/>
      <c r="AB923" s="58"/>
      <c r="AC923" s="59"/>
      <c r="AD923" s="58"/>
      <c r="AE923" s="58"/>
      <c r="AF923" s="55"/>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row>
    <row r="924" spans="1:75"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1"/>
      <c r="AA924" s="52"/>
      <c r="AB924" s="58"/>
      <c r="AC924" s="59"/>
      <c r="AD924" s="58"/>
      <c r="AE924" s="58"/>
      <c r="AF924" s="55"/>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row>
    <row r="925" spans="1:7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1"/>
      <c r="AA925" s="52"/>
      <c r="AB925" s="58"/>
      <c r="AC925" s="59"/>
      <c r="AD925" s="58"/>
      <c r="AE925" s="58"/>
      <c r="AF925" s="55"/>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row>
    <row r="926" spans="1:75"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1"/>
      <c r="AA926" s="52"/>
      <c r="AB926" s="58"/>
      <c r="AC926" s="59"/>
      <c r="AD926" s="58"/>
      <c r="AE926" s="58"/>
      <c r="AF926" s="55"/>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row>
    <row r="927" spans="1:75"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1"/>
      <c r="AA927" s="52"/>
      <c r="AB927" s="58"/>
      <c r="AC927" s="59"/>
      <c r="AD927" s="58"/>
      <c r="AE927" s="58"/>
      <c r="AF927" s="55"/>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row>
    <row r="928" spans="1:75"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1"/>
      <c r="AA928" s="52"/>
      <c r="AB928" s="58"/>
      <c r="AC928" s="59"/>
      <c r="AD928" s="58"/>
      <c r="AE928" s="58"/>
      <c r="AF928" s="55"/>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row>
    <row r="929" spans="1:75"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1"/>
      <c r="AA929" s="52"/>
      <c r="AB929" s="58"/>
      <c r="AC929" s="59"/>
      <c r="AD929" s="58"/>
      <c r="AE929" s="58"/>
      <c r="AF929" s="55"/>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row>
    <row r="930" spans="1:75"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1"/>
      <c r="AA930" s="52"/>
      <c r="AB930" s="58"/>
      <c r="AC930" s="59"/>
      <c r="AD930" s="58"/>
      <c r="AE930" s="58"/>
      <c r="AF930" s="55"/>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row>
    <row r="931" spans="1:75"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1"/>
      <c r="AA931" s="52"/>
      <c r="AB931" s="58"/>
      <c r="AC931" s="59"/>
      <c r="AD931" s="58"/>
      <c r="AE931" s="58"/>
      <c r="AF931" s="55"/>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row>
    <row r="932" spans="1:75"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1"/>
      <c r="AA932" s="52"/>
      <c r="AB932" s="58"/>
      <c r="AC932" s="59"/>
      <c r="AD932" s="58"/>
      <c r="AE932" s="58"/>
      <c r="AF932" s="55"/>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row>
    <row r="933" spans="1:75"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1"/>
      <c r="AA933" s="52"/>
      <c r="AB933" s="58"/>
      <c r="AC933" s="59"/>
      <c r="AD933" s="58"/>
      <c r="AE933" s="58"/>
      <c r="AF933" s="55"/>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row>
    <row r="934" spans="1:75"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1"/>
      <c r="AA934" s="52"/>
      <c r="AB934" s="58"/>
      <c r="AC934" s="59"/>
      <c r="AD934" s="58"/>
      <c r="AE934" s="58"/>
      <c r="AF934" s="55"/>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row>
    <row r="935" spans="1:7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1"/>
      <c r="AA935" s="52"/>
      <c r="AB935" s="58"/>
      <c r="AC935" s="59"/>
      <c r="AD935" s="58"/>
      <c r="AE935" s="58"/>
      <c r="AF935" s="55"/>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row>
    <row r="936" spans="1:75"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1"/>
      <c r="AA936" s="52"/>
      <c r="AB936" s="58"/>
      <c r="AC936" s="59"/>
      <c r="AD936" s="58"/>
      <c r="AE936" s="58"/>
      <c r="AF936" s="55"/>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row>
    <row r="937" spans="1:75"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1"/>
      <c r="AA937" s="52"/>
      <c r="AB937" s="58"/>
      <c r="AC937" s="59"/>
      <c r="AD937" s="58"/>
      <c r="AE937" s="58"/>
      <c r="AF937" s="55"/>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row>
    <row r="938" spans="1:75"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1"/>
      <c r="AA938" s="52"/>
      <c r="AB938" s="58"/>
      <c r="AC938" s="59"/>
      <c r="AD938" s="58"/>
      <c r="AE938" s="58"/>
      <c r="AF938" s="55"/>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row>
    <row r="939" spans="1:75"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1"/>
      <c r="AA939" s="52"/>
      <c r="AB939" s="58"/>
      <c r="AC939" s="59"/>
      <c r="AD939" s="58"/>
      <c r="AE939" s="58"/>
      <c r="AF939" s="55"/>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row>
    <row r="940" spans="1:75"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1"/>
      <c r="AA940" s="52"/>
      <c r="AB940" s="58"/>
      <c r="AC940" s="59"/>
      <c r="AD940" s="58"/>
      <c r="AE940" s="58"/>
      <c r="AF940" s="55"/>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row>
    <row r="941" spans="1:75"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1"/>
      <c r="AA941" s="52"/>
      <c r="AB941" s="58"/>
      <c r="AC941" s="59"/>
      <c r="AD941" s="58"/>
      <c r="AE941" s="58"/>
      <c r="AF941" s="55"/>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row>
    <row r="942" spans="1:75"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1"/>
      <c r="AA942" s="52"/>
      <c r="AB942" s="58"/>
      <c r="AC942" s="59"/>
      <c r="AD942" s="58"/>
      <c r="AE942" s="58"/>
      <c r="AF942" s="55"/>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row>
    <row r="943" spans="1:75"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1"/>
      <c r="AA943" s="52"/>
      <c r="AB943" s="58"/>
      <c r="AC943" s="59"/>
      <c r="AD943" s="58"/>
      <c r="AE943" s="58"/>
      <c r="AF943" s="55"/>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row>
    <row r="944" spans="1:75"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1"/>
      <c r="AA944" s="52"/>
      <c r="AB944" s="58"/>
      <c r="AC944" s="59"/>
      <c r="AD944" s="58"/>
      <c r="AE944" s="58"/>
      <c r="AF944" s="55"/>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row>
    <row r="945" spans="1:7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1"/>
      <c r="AA945" s="52"/>
      <c r="AB945" s="58"/>
      <c r="AC945" s="59"/>
      <c r="AD945" s="58"/>
      <c r="AE945" s="58"/>
      <c r="AF945" s="55"/>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row>
    <row r="946" spans="1:75"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1"/>
      <c r="AA946" s="52"/>
      <c r="AB946" s="58"/>
      <c r="AC946" s="59"/>
      <c r="AD946" s="58"/>
      <c r="AE946" s="58"/>
      <c r="AF946" s="55"/>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row>
    <row r="947" spans="1:75"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1"/>
      <c r="AA947" s="52"/>
      <c r="AB947" s="58"/>
      <c r="AC947" s="59"/>
      <c r="AD947" s="58"/>
      <c r="AE947" s="58"/>
      <c r="AF947" s="55"/>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row>
    <row r="948" spans="1:75"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1"/>
      <c r="AA948" s="52"/>
      <c r="AB948" s="58"/>
      <c r="AC948" s="59"/>
      <c r="AD948" s="58"/>
      <c r="AE948" s="58"/>
      <c r="AF948" s="55"/>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row>
    <row r="949" spans="1:75"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1"/>
      <c r="AA949" s="52"/>
      <c r="AB949" s="58"/>
      <c r="AC949" s="59"/>
      <c r="AD949" s="58"/>
      <c r="AE949" s="58"/>
      <c r="AF949" s="55"/>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row>
    <row r="950" spans="1:75"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1"/>
      <c r="AA950" s="52"/>
      <c r="AB950" s="58"/>
      <c r="AC950" s="59"/>
      <c r="AD950" s="58"/>
      <c r="AE950" s="58"/>
      <c r="AF950" s="55"/>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row>
    <row r="951" spans="1:75"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1"/>
      <c r="AA951" s="52"/>
      <c r="AB951" s="58"/>
      <c r="AC951" s="59"/>
      <c r="AD951" s="58"/>
      <c r="AE951" s="58"/>
      <c r="AF951" s="55"/>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row>
    <row r="952" spans="1:75"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1"/>
      <c r="AA952" s="52"/>
      <c r="AB952" s="58"/>
      <c r="AC952" s="59"/>
      <c r="AD952" s="58"/>
      <c r="AE952" s="58"/>
      <c r="AF952" s="55"/>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row>
    <row r="953" spans="1:75"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1"/>
      <c r="AA953" s="52"/>
      <c r="AB953" s="58"/>
      <c r="AC953" s="59"/>
      <c r="AD953" s="58"/>
      <c r="AE953" s="58"/>
      <c r="AF953" s="55"/>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row>
    <row r="954" spans="1:75"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1"/>
      <c r="AA954" s="52"/>
      <c r="AB954" s="58"/>
      <c r="AC954" s="59"/>
      <c r="AD954" s="58"/>
      <c r="AE954" s="58"/>
      <c r="AF954" s="55"/>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row>
    <row r="955" spans="1:7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1"/>
      <c r="AA955" s="52"/>
      <c r="AB955" s="58"/>
      <c r="AC955" s="59"/>
      <c r="AD955" s="58"/>
      <c r="AE955" s="58"/>
      <c r="AF955" s="55"/>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row>
    <row r="956" spans="1:75"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1"/>
      <c r="AA956" s="52"/>
      <c r="AB956" s="58"/>
      <c r="AC956" s="59"/>
      <c r="AD956" s="58"/>
      <c r="AE956" s="58"/>
      <c r="AF956" s="55"/>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row>
    <row r="957" spans="1:75"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1"/>
      <c r="AA957" s="52"/>
      <c r="AB957" s="58"/>
      <c r="AC957" s="59"/>
      <c r="AD957" s="58"/>
      <c r="AE957" s="58"/>
      <c r="AF957" s="55"/>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row>
    <row r="958" spans="1:75"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1"/>
      <c r="AA958" s="52"/>
      <c r="AB958" s="58"/>
      <c r="AC958" s="59"/>
      <c r="AD958" s="58"/>
      <c r="AE958" s="58"/>
      <c r="AF958" s="55"/>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row>
    <row r="959" spans="1:75"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1"/>
      <c r="AA959" s="52"/>
      <c r="AB959" s="58"/>
      <c r="AC959" s="59"/>
      <c r="AD959" s="58"/>
      <c r="AE959" s="58"/>
      <c r="AF959" s="55"/>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row>
    <row r="960" spans="1:75"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1"/>
      <c r="AA960" s="52"/>
      <c r="AB960" s="58"/>
      <c r="AC960" s="59"/>
      <c r="AD960" s="58"/>
      <c r="AE960" s="58"/>
      <c r="AF960" s="55"/>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row>
    <row r="961" spans="1:75"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1"/>
      <c r="AA961" s="52"/>
      <c r="AB961" s="58"/>
      <c r="AC961" s="59"/>
      <c r="AD961" s="58"/>
      <c r="AE961" s="58"/>
      <c r="AF961" s="55"/>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row>
    <row r="962" spans="1:75"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1"/>
      <c r="AA962" s="52"/>
      <c r="AB962" s="58"/>
      <c r="AC962" s="59"/>
      <c r="AD962" s="58"/>
      <c r="AE962" s="58"/>
      <c r="AF962" s="55"/>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row>
    <row r="963" spans="1:75"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1"/>
      <c r="AA963" s="52"/>
      <c r="AB963" s="58"/>
      <c r="AC963" s="59"/>
      <c r="AD963" s="58"/>
      <c r="AE963" s="58"/>
      <c r="AF963" s="55"/>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row>
    <row r="964" spans="1:75"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1"/>
      <c r="AA964" s="52"/>
      <c r="AB964" s="58"/>
      <c r="AC964" s="59"/>
      <c r="AD964" s="58"/>
      <c r="AE964" s="58"/>
      <c r="AF964" s="55"/>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row>
    <row r="965" spans="1:7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1"/>
      <c r="AA965" s="52"/>
      <c r="AB965" s="58"/>
      <c r="AC965" s="59"/>
      <c r="AD965" s="58"/>
      <c r="AE965" s="58"/>
      <c r="AF965" s="55"/>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row>
    <row r="966" spans="1:75"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1"/>
      <c r="AA966" s="52"/>
      <c r="AB966" s="58"/>
      <c r="AC966" s="59"/>
      <c r="AD966" s="58"/>
      <c r="AE966" s="58"/>
      <c r="AF966" s="55"/>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row>
    <row r="967" spans="1:75"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1"/>
      <c r="AA967" s="52"/>
      <c r="AB967" s="58"/>
      <c r="AC967" s="59"/>
      <c r="AD967" s="58"/>
      <c r="AE967" s="58"/>
      <c r="AF967" s="55"/>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row>
    <row r="968" spans="1:75"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1"/>
      <c r="AA968" s="52"/>
      <c r="AB968" s="58"/>
      <c r="AC968" s="59"/>
      <c r="AD968" s="58"/>
      <c r="AE968" s="58"/>
      <c r="AF968" s="55"/>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row>
    <row r="969" spans="1:75"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1"/>
      <c r="AA969" s="52"/>
      <c r="AB969" s="58"/>
      <c r="AC969" s="59"/>
      <c r="AD969" s="58"/>
      <c r="AE969" s="58"/>
      <c r="AF969" s="55"/>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row>
    <row r="970" spans="1:75"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1"/>
      <c r="AA970" s="52"/>
      <c r="AB970" s="58"/>
      <c r="AC970" s="59"/>
      <c r="AD970" s="58"/>
      <c r="AE970" s="58"/>
      <c r="AF970" s="55"/>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row>
    <row r="971" spans="1:75"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1"/>
      <c r="AA971" s="52"/>
      <c r="AB971" s="58"/>
      <c r="AC971" s="59"/>
      <c r="AD971" s="58"/>
      <c r="AE971" s="58"/>
      <c r="AF971" s="55"/>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4"/>
      <c r="BP971" s="4"/>
      <c r="BQ971" s="4"/>
      <c r="BR971" s="4"/>
      <c r="BS971" s="4"/>
      <c r="BT971" s="4"/>
      <c r="BU971" s="4"/>
      <c r="BV971" s="4"/>
      <c r="BW971" s="4"/>
    </row>
    <row r="972" spans="1:75"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1"/>
      <c r="AA972" s="52"/>
      <c r="AB972" s="58"/>
      <c r="AC972" s="59"/>
      <c r="AD972" s="58"/>
      <c r="AE972" s="58"/>
      <c r="AF972" s="55"/>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row>
    <row r="973" spans="1:75"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1"/>
      <c r="AA973" s="52"/>
      <c r="AB973" s="58"/>
      <c r="AC973" s="59"/>
      <c r="AD973" s="58"/>
      <c r="AE973" s="58"/>
      <c r="AF973" s="55"/>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4"/>
      <c r="BP973" s="4"/>
      <c r="BQ973" s="4"/>
      <c r="BR973" s="4"/>
      <c r="BS973" s="4"/>
      <c r="BT973" s="4"/>
      <c r="BU973" s="4"/>
      <c r="BV973" s="4"/>
      <c r="BW973" s="4"/>
    </row>
    <row r="974" spans="1:75"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1"/>
      <c r="AA974" s="52"/>
      <c r="AB974" s="58"/>
      <c r="AC974" s="59"/>
      <c r="AD974" s="58"/>
      <c r="AE974" s="58"/>
      <c r="AF974" s="55"/>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row>
    <row r="975" spans="1: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1"/>
      <c r="AA975" s="52"/>
      <c r="AB975" s="58"/>
      <c r="AC975" s="59"/>
      <c r="AD975" s="58"/>
      <c r="AE975" s="58"/>
      <c r="AF975" s="55"/>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row>
    <row r="976" spans="1:75"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1"/>
      <c r="AA976" s="52"/>
      <c r="AB976" s="58"/>
      <c r="AC976" s="59"/>
      <c r="AD976" s="58"/>
      <c r="AE976" s="58"/>
      <c r="AF976" s="55"/>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row>
    <row r="977" spans="1:75"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1"/>
      <c r="AA977" s="52"/>
      <c r="AB977" s="58"/>
      <c r="AC977" s="59"/>
      <c r="AD977" s="58"/>
      <c r="AE977" s="58"/>
      <c r="AF977" s="55"/>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c r="BU977" s="4"/>
      <c r="BV977" s="4"/>
      <c r="BW977" s="4"/>
    </row>
    <row r="978" spans="1:75"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1"/>
      <c r="AA978" s="52"/>
      <c r="AB978" s="58"/>
      <c r="AC978" s="59"/>
      <c r="AD978" s="58"/>
      <c r="AE978" s="58"/>
      <c r="AF978" s="55"/>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row>
    <row r="979" spans="1:75"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1"/>
      <c r="AA979" s="52"/>
      <c r="AB979" s="58"/>
      <c r="AC979" s="59"/>
      <c r="AD979" s="58"/>
      <c r="AE979" s="58"/>
      <c r="AF979" s="55"/>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row>
    <row r="980" spans="1:75"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1"/>
      <c r="AA980" s="52"/>
      <c r="AB980" s="58"/>
      <c r="AC980" s="59"/>
      <c r="AD980" s="58"/>
      <c r="AE980" s="58"/>
      <c r="AF980" s="55"/>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row>
    <row r="981" spans="1:75"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1"/>
      <c r="AA981" s="52"/>
      <c r="AB981" s="58"/>
      <c r="AC981" s="59"/>
      <c r="AD981" s="58"/>
      <c r="AE981" s="58"/>
      <c r="AF981" s="55"/>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row>
    <row r="982" spans="1:75"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1"/>
      <c r="AA982" s="52"/>
      <c r="AB982" s="58"/>
      <c r="AC982" s="59"/>
      <c r="AD982" s="58"/>
      <c r="AE982" s="58"/>
      <c r="AF982" s="55"/>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row>
    <row r="983" spans="1:75"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1"/>
      <c r="AA983" s="52"/>
      <c r="AB983" s="58"/>
      <c r="AC983" s="59"/>
      <c r="AD983" s="58"/>
      <c r="AE983" s="58"/>
      <c r="AF983" s="55"/>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c r="BU983" s="4"/>
      <c r="BV983" s="4"/>
      <c r="BW983" s="4"/>
    </row>
    <row r="984" spans="1:75"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1"/>
      <c r="AA984" s="52"/>
      <c r="AB984" s="58"/>
      <c r="AC984" s="59"/>
      <c r="AD984" s="58"/>
      <c r="AE984" s="58"/>
      <c r="AF984" s="55"/>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row>
    <row r="985" spans="1:7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1"/>
      <c r="AA985" s="52"/>
      <c r="AB985" s="58"/>
      <c r="AC985" s="59"/>
      <c r="AD985" s="58"/>
      <c r="AE985" s="58"/>
      <c r="AF985" s="55"/>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row>
    <row r="986" spans="1:75"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1"/>
      <c r="AA986" s="52"/>
      <c r="AB986" s="58"/>
      <c r="AC986" s="59"/>
      <c r="AD986" s="58"/>
      <c r="AE986" s="58"/>
      <c r="AF986" s="55"/>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row>
    <row r="987" spans="1:75"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1"/>
      <c r="AA987" s="52"/>
      <c r="AB987" s="58"/>
      <c r="AC987" s="59"/>
      <c r="AD987" s="58"/>
      <c r="AE987" s="58"/>
      <c r="AF987" s="55"/>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c r="BU987" s="4"/>
      <c r="BV987" s="4"/>
      <c r="BW987" s="4"/>
    </row>
    <row r="988" spans="1:75"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1"/>
      <c r="AA988" s="52"/>
      <c r="AB988" s="58"/>
      <c r="AC988" s="59"/>
      <c r="AD988" s="58"/>
      <c r="AE988" s="58"/>
      <c r="AF988" s="55"/>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row>
    <row r="989" spans="1:75"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1"/>
      <c r="AA989" s="52"/>
      <c r="AB989" s="58"/>
      <c r="AC989" s="59"/>
      <c r="AD989" s="58"/>
      <c r="AE989" s="58"/>
      <c r="AF989" s="55"/>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c r="BU989" s="4"/>
      <c r="BV989" s="4"/>
      <c r="BW989" s="4"/>
    </row>
    <row r="990" spans="1:75"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1"/>
      <c r="AA990" s="52"/>
      <c r="AB990" s="58"/>
      <c r="AC990" s="59"/>
      <c r="AD990" s="58"/>
      <c r="AE990" s="58"/>
      <c r="AF990" s="55"/>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row>
    <row r="991" spans="1:75"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1"/>
      <c r="AA991" s="52"/>
      <c r="AB991" s="58"/>
      <c r="AC991" s="59"/>
      <c r="AD991" s="58"/>
      <c r="AE991" s="58"/>
      <c r="AF991" s="55"/>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4"/>
      <c r="BP991" s="4"/>
      <c r="BQ991" s="4"/>
      <c r="BR991" s="4"/>
      <c r="BS991" s="4"/>
      <c r="BT991" s="4"/>
      <c r="BU991" s="4"/>
      <c r="BV991" s="4"/>
      <c r="BW991" s="4"/>
    </row>
    <row r="992" spans="1:75"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1"/>
      <c r="AA992" s="52"/>
      <c r="AB992" s="58"/>
      <c r="AC992" s="59"/>
      <c r="AD992" s="58"/>
      <c r="AE992" s="58"/>
      <c r="AF992" s="55"/>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4"/>
      <c r="BP992" s="4"/>
      <c r="BQ992" s="4"/>
      <c r="BR992" s="4"/>
      <c r="BS992" s="4"/>
      <c r="BT992" s="4"/>
      <c r="BU992" s="4"/>
      <c r="BV992" s="4"/>
      <c r="BW992" s="4"/>
    </row>
    <row r="993" spans="1:75"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1"/>
      <c r="AA993" s="52"/>
      <c r="AB993" s="58"/>
      <c r="AC993" s="59"/>
      <c r="AD993" s="58"/>
      <c r="AE993" s="58"/>
      <c r="AF993" s="55"/>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4"/>
      <c r="BP993" s="4"/>
      <c r="BQ993" s="4"/>
      <c r="BR993" s="4"/>
      <c r="BS993" s="4"/>
      <c r="BT993" s="4"/>
      <c r="BU993" s="4"/>
      <c r="BV993" s="4"/>
      <c r="BW993" s="4"/>
    </row>
    <row r="994" spans="1:75"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1"/>
      <c r="AA994" s="52"/>
      <c r="AB994" s="58"/>
      <c r="AC994" s="59"/>
      <c r="AD994" s="58"/>
      <c r="AE994" s="58"/>
      <c r="AF994" s="55"/>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4"/>
      <c r="BP994" s="4"/>
      <c r="BQ994" s="4"/>
      <c r="BR994" s="4"/>
      <c r="BS994" s="4"/>
      <c r="BT994" s="4"/>
      <c r="BU994" s="4"/>
      <c r="BV994" s="4"/>
      <c r="BW994" s="4"/>
    </row>
    <row r="995" spans="1:7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1"/>
      <c r="AA995" s="52"/>
      <c r="AB995" s="58"/>
      <c r="AC995" s="59"/>
      <c r="AD995" s="58"/>
      <c r="AE995" s="58"/>
      <c r="AF995" s="55"/>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4"/>
      <c r="BP995" s="4"/>
      <c r="BQ995" s="4"/>
      <c r="BR995" s="4"/>
      <c r="BS995" s="4"/>
      <c r="BT995" s="4"/>
      <c r="BU995" s="4"/>
      <c r="BV995" s="4"/>
      <c r="BW995" s="4"/>
    </row>
    <row r="996" spans="1:75"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1"/>
      <c r="AA996" s="52"/>
      <c r="AB996" s="58"/>
      <c r="AC996" s="59"/>
      <c r="AD996" s="58"/>
      <c r="AE996" s="58"/>
      <c r="AF996" s="55"/>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4"/>
      <c r="BP996" s="4"/>
      <c r="BQ996" s="4"/>
      <c r="BR996" s="4"/>
      <c r="BS996" s="4"/>
      <c r="BT996" s="4"/>
      <c r="BU996" s="4"/>
      <c r="BV996" s="4"/>
      <c r="BW996" s="4"/>
    </row>
    <row r="997" spans="1:75"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1"/>
      <c r="AA997" s="52"/>
      <c r="AB997" s="58"/>
      <c r="AC997" s="59"/>
      <c r="AD997" s="58"/>
      <c r="AE997" s="58"/>
      <c r="AF997" s="55"/>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4"/>
      <c r="BP997" s="4"/>
      <c r="BQ997" s="4"/>
      <c r="BR997" s="4"/>
      <c r="BS997" s="4"/>
      <c r="BT997" s="4"/>
      <c r="BU997" s="4"/>
      <c r="BV997" s="4"/>
      <c r="BW997" s="4"/>
    </row>
    <row r="998" spans="1:75"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1"/>
      <c r="AA998" s="52"/>
      <c r="AB998" s="58"/>
      <c r="AC998" s="59"/>
      <c r="AD998" s="58"/>
      <c r="AE998" s="58"/>
      <c r="AF998" s="55"/>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4"/>
      <c r="BP998" s="4"/>
      <c r="BQ998" s="4"/>
      <c r="BR998" s="4"/>
      <c r="BS998" s="4"/>
      <c r="BT998" s="4"/>
      <c r="BU998" s="4"/>
      <c r="BV998" s="4"/>
      <c r="BW998" s="4"/>
    </row>
    <row r="999" spans="1:75"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1"/>
      <c r="AA999" s="52"/>
      <c r="AB999" s="58"/>
      <c r="AC999" s="59"/>
      <c r="AD999" s="58"/>
      <c r="AE999" s="58"/>
      <c r="AF999" s="55"/>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4"/>
      <c r="BP999" s="4"/>
      <c r="BQ999" s="4"/>
      <c r="BR999" s="4"/>
      <c r="BS999" s="4"/>
      <c r="BT999" s="4"/>
      <c r="BU999" s="4"/>
      <c r="BV999" s="4"/>
      <c r="BW999" s="4"/>
    </row>
    <row r="1000" spans="1:75"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1"/>
      <c r="AA1000" s="52"/>
      <c r="AB1000" s="58"/>
      <c r="AC1000" s="59"/>
      <c r="AD1000" s="58"/>
      <c r="AE1000" s="58"/>
      <c r="AF1000" s="55"/>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4"/>
      <c r="BP1000" s="4"/>
      <c r="BQ1000" s="4"/>
      <c r="BR1000" s="4"/>
      <c r="BS1000" s="4"/>
      <c r="BT1000" s="4"/>
      <c r="BU1000" s="4"/>
      <c r="BV1000" s="4"/>
      <c r="BW1000" s="4"/>
    </row>
  </sheetData>
  <mergeCells count="116">
    <mergeCell ref="A1:Y1"/>
    <mergeCell ref="AA1:AB1"/>
    <mergeCell ref="V3:Y3"/>
    <mergeCell ref="AA3:AA16"/>
    <mergeCell ref="AB3:AB4"/>
    <mergeCell ref="AC3:AC4"/>
    <mergeCell ref="AB7:AB8"/>
    <mergeCell ref="AC7:AC8"/>
    <mergeCell ref="A11:Y11"/>
    <mergeCell ref="A14:B14"/>
    <mergeCell ref="C14:F14"/>
    <mergeCell ref="G14:M14"/>
    <mergeCell ref="N14:S14"/>
    <mergeCell ref="T14:Y14"/>
    <mergeCell ref="A15:B15"/>
    <mergeCell ref="C15:Y15"/>
    <mergeCell ref="AD7:AD8"/>
    <mergeCell ref="AE7:AE8"/>
    <mergeCell ref="AF7:AF8"/>
    <mergeCell ref="AB9:AB10"/>
    <mergeCell ref="AC9:AC10"/>
    <mergeCell ref="AD9:AD10"/>
    <mergeCell ref="AE9:AE10"/>
    <mergeCell ref="AF9:AF10"/>
    <mergeCell ref="AD3:AD4"/>
    <mergeCell ref="AE3:AE4"/>
    <mergeCell ref="AF3:AF4"/>
    <mergeCell ref="AB5:AB6"/>
    <mergeCell ref="AC5:AC6"/>
    <mergeCell ref="AD5:AD6"/>
    <mergeCell ref="AE5:AE6"/>
    <mergeCell ref="AF5:AF6"/>
    <mergeCell ref="AF11:AF12"/>
    <mergeCell ref="A13:B13"/>
    <mergeCell ref="C13:F13"/>
    <mergeCell ref="G13:M13"/>
    <mergeCell ref="N13:S13"/>
    <mergeCell ref="T13:Y13"/>
    <mergeCell ref="AC11:AC12"/>
    <mergeCell ref="A16:B17"/>
    <mergeCell ref="C16:Y16"/>
    <mergeCell ref="C17:Y17"/>
    <mergeCell ref="AA17:AA21"/>
    <mergeCell ref="A18:B19"/>
    <mergeCell ref="D18:Y18"/>
    <mergeCell ref="C19:Y19"/>
    <mergeCell ref="A20:B20"/>
    <mergeCell ref="K20:Q20"/>
    <mergeCell ref="R20:Y20"/>
    <mergeCell ref="A21:B21"/>
    <mergeCell ref="K21:Q21"/>
    <mergeCell ref="A22:B22"/>
    <mergeCell ref="V22:Y22"/>
    <mergeCell ref="AA22:AA29"/>
    <mergeCell ref="A23:A24"/>
    <mergeCell ref="B23:Y23"/>
    <mergeCell ref="B24:Y24"/>
    <mergeCell ref="B29:D29"/>
    <mergeCell ref="AD24:AD25"/>
    <mergeCell ref="AE24:AE25"/>
    <mergeCell ref="AF24:AF25"/>
    <mergeCell ref="A26:A30"/>
    <mergeCell ref="B26:D26"/>
    <mergeCell ref="B27:D28"/>
    <mergeCell ref="E27:I28"/>
    <mergeCell ref="J27:N27"/>
    <mergeCell ref="O27:S28"/>
    <mergeCell ref="T27:Y27"/>
    <mergeCell ref="AB27:AB29"/>
    <mergeCell ref="AC27:AC29"/>
    <mergeCell ref="AD27:AD29"/>
    <mergeCell ref="AE27:AE29"/>
    <mergeCell ref="AF27:AF29"/>
    <mergeCell ref="J28:N28"/>
    <mergeCell ref="T28:Y28"/>
    <mergeCell ref="E29:J29"/>
    <mergeCell ref="K29:Q29"/>
    <mergeCell ref="R29:Y29"/>
    <mergeCell ref="T30:V30"/>
    <mergeCell ref="W30:Y30"/>
    <mergeCell ref="AA30:AA31"/>
    <mergeCell ref="A31:D31"/>
    <mergeCell ref="E31:Y31"/>
    <mergeCell ref="A32:D32"/>
    <mergeCell ref="E32:Y32"/>
    <mergeCell ref="B30:D30"/>
    <mergeCell ref="E30:G30"/>
    <mergeCell ref="H30:J30"/>
    <mergeCell ref="K30:M30"/>
    <mergeCell ref="N30:P30"/>
    <mergeCell ref="Q30:S30"/>
    <mergeCell ref="V35:Y35"/>
    <mergeCell ref="A36:A39"/>
    <mergeCell ref="B36:Y36"/>
    <mergeCell ref="B37:Y37"/>
    <mergeCell ref="B38:Y38"/>
    <mergeCell ref="B39:Y39"/>
    <mergeCell ref="A34:B35"/>
    <mergeCell ref="C34:H34"/>
    <mergeCell ref="I34:N34"/>
    <mergeCell ref="O34:T34"/>
    <mergeCell ref="U34:Y34"/>
    <mergeCell ref="C35:F35"/>
    <mergeCell ref="G35:J35"/>
    <mergeCell ref="K35:M35"/>
    <mergeCell ref="N35:Q35"/>
    <mergeCell ref="R35:U35"/>
    <mergeCell ref="A41:Y41"/>
    <mergeCell ref="A45:E47"/>
    <mergeCell ref="F45:L47"/>
    <mergeCell ref="N45:P45"/>
    <mergeCell ref="Q45:S45"/>
    <mergeCell ref="T45:Y45"/>
    <mergeCell ref="N46:P47"/>
    <mergeCell ref="Q46:S47"/>
    <mergeCell ref="T46:Y47"/>
  </mergeCells>
  <phoneticPr fontId="27"/>
  <conditionalFormatting sqref="AD16:AD22 AD3:AD11 AD13:AD14 AD26 AD24">
    <cfRule type="cellIs" dxfId="3" priority="4" operator="equal">
      <formula>""</formula>
    </cfRule>
  </conditionalFormatting>
  <conditionalFormatting sqref="AD12">
    <cfRule type="cellIs" dxfId="2" priority="3" operator="equal">
      <formula>""</formula>
    </cfRule>
  </conditionalFormatting>
  <conditionalFormatting sqref="AD23">
    <cfRule type="cellIs" dxfId="1" priority="2" operator="equal">
      <formula>""</formula>
    </cfRule>
  </conditionalFormatting>
  <conditionalFormatting sqref="AD27:AD29">
    <cfRule type="cellIs" dxfId="0" priority="1" operator="equal">
      <formula>""</formula>
    </cfRule>
  </conditionalFormatting>
  <dataValidations count="1">
    <dataValidation type="list" allowBlank="1" showInputMessage="1" showErrorMessage="1" sqref="AD27:AD29" xr:uid="{9B3DB4B7-E050-496A-AE0E-36AC5855ED54}">
      <formula1>"A,B,C"</formula1>
    </dataValidation>
  </dataValidations>
  <printOptions horizontalCentered="1"/>
  <pageMargins left="0.37" right="0.25" top="0.51" bottom="0.2" header="0" footer="0"/>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DC19-1035-4FB8-B80C-142F9538B81F}">
  <sheetPr>
    <tabColor theme="0" tint="-0.499984740745262"/>
  </sheetPr>
  <dimension ref="A1:O5"/>
  <sheetViews>
    <sheetView workbookViewId="0">
      <selection activeCell="D36" sqref="D36"/>
    </sheetView>
  </sheetViews>
  <sheetFormatPr defaultRowHeight="14.4"/>
  <cols>
    <col min="3" max="6" width="20.6640625" customWidth="1"/>
    <col min="7" max="7" width="9.44140625" style="75" bestFit="1" customWidth="1"/>
    <col min="9" max="10" width="40.6640625" customWidth="1"/>
  </cols>
  <sheetData>
    <row r="1" spans="1:15">
      <c r="A1" s="72" t="s">
        <v>147</v>
      </c>
      <c r="B1" s="68" t="s">
        <v>145</v>
      </c>
      <c r="C1" s="71" t="s">
        <v>146</v>
      </c>
      <c r="D1">
        <v>3</v>
      </c>
      <c r="E1">
        <v>3</v>
      </c>
      <c r="F1">
        <v>3</v>
      </c>
      <c r="G1" s="77">
        <v>3</v>
      </c>
      <c r="H1">
        <v>4</v>
      </c>
      <c r="I1">
        <v>4</v>
      </c>
      <c r="J1">
        <v>4</v>
      </c>
      <c r="K1">
        <v>5</v>
      </c>
      <c r="L1">
        <v>5</v>
      </c>
      <c r="M1">
        <v>5</v>
      </c>
      <c r="N1">
        <v>5</v>
      </c>
    </row>
    <row r="2" spans="1:15" s="76" customFormat="1" ht="28.8">
      <c r="A2" s="80" t="s">
        <v>143</v>
      </c>
      <c r="B2" s="81" t="s">
        <v>144</v>
      </c>
      <c r="C2" s="82" t="s">
        <v>148</v>
      </c>
      <c r="D2" s="82" t="s">
        <v>149</v>
      </c>
      <c r="E2" s="83" t="s">
        <v>150</v>
      </c>
      <c r="F2" s="82" t="s">
        <v>151</v>
      </c>
      <c r="G2" s="84" t="s">
        <v>152</v>
      </c>
      <c r="H2" s="82" t="s">
        <v>153</v>
      </c>
      <c r="I2" s="82" t="s">
        <v>154</v>
      </c>
      <c r="J2" s="82" t="s">
        <v>155</v>
      </c>
      <c r="K2" s="83" t="s">
        <v>156</v>
      </c>
      <c r="L2" s="83" t="s">
        <v>157</v>
      </c>
      <c r="M2" s="83" t="s">
        <v>158</v>
      </c>
      <c r="N2" s="83" t="s">
        <v>159</v>
      </c>
    </row>
    <row r="3" spans="1:15" s="76" customFormat="1" ht="15" thickBot="1">
      <c r="A3" s="132" t="s">
        <v>162</v>
      </c>
      <c r="B3" s="85"/>
      <c r="C3" s="88">
        <f>IF(C5=0,IF(LEN(C4)&gt;=11,CONCATENATE(LEN(C4)-10,"超"),LEN(C4)),IF(LEN(C5)&gt;=11,CONCATENATE(LEN(C5)-10,"超"),LEN(C5)))</f>
        <v>1</v>
      </c>
      <c r="D3" s="88">
        <f>IF(D5="",IF(LEN(D4)&gt;=20,CONCATENATE(LEN(D4)-20,"超"),LEN(D4)),IF(LEN(D5)&gt;=20,CONCATENATE(LEN(D5)-20,"超"),LEN(D5)))</f>
        <v>0</v>
      </c>
      <c r="E3" s="88">
        <f>IF(E5=0,IF(LEN(E4)&gt;=11,CONCATENATE(LEN(E4)-10,"超"),LEN(E4)),IF(LEN(E5)&gt;=11,CONCATENATE(LEN(E5)-10,"超"),LEN(E5)))</f>
        <v>1</v>
      </c>
      <c r="F3" s="88">
        <f>IF(F5="",IF(LEN(F4)&gt;=20,CONCATENATE(LEN(F4)-20,"超"),LEN(F4)),IF(LEN(F5)&gt;=20,CONCATENATE(LEN(F5)-20,"超"),LEN(F5)))</f>
        <v>0</v>
      </c>
      <c r="G3" s="86"/>
      <c r="H3" s="87"/>
      <c r="I3" s="87"/>
      <c r="J3" s="88">
        <f>IF(J5="",IF(LEN(J4)&gt;=20,CONCATENATE(LEN(J4)-20,"超"),LEN(J4)),IF(LEN(J5)&gt;=20,CONCATENATE(LEN(J5)-20,"超"),LEN(J5)))</f>
        <v>0</v>
      </c>
      <c r="K3" s="88"/>
      <c r="L3" s="88"/>
      <c r="M3" s="88"/>
      <c r="N3" s="88"/>
    </row>
    <row r="4" spans="1:15" ht="15" thickTop="1">
      <c r="A4" s="73">
        <f>日本語!AD14</f>
        <v>0</v>
      </c>
      <c r="B4" t="str">
        <f>CONCATENATE("K",LEFT(A4,2),RIGHT(A4,5))</f>
        <v>K00</v>
      </c>
      <c r="C4" s="73">
        <f>日本語!AD7</f>
        <v>0</v>
      </c>
      <c r="D4" t="str">
        <f>ASC(SUBSTITUTE(日本語!AD5,"ヴ","ｳﾞ"))</f>
        <v/>
      </c>
      <c r="E4" s="73">
        <f>C4</f>
        <v>0</v>
      </c>
      <c r="F4" t="str">
        <f>SUBSTITUTE(SUBSTITUTE(SUBSTITUTE(SUBSTITUTE(SUBSTITUTE(SUBSTITUTE(SUBSTITUTE(SUBSTITUTE(SUBSTITUTE(D4,"ｧ","ｱ"),"ｨ","ｲ"),"ｩ","ｳ"),"ｪ","ｴ"),"ｫ","ｵ"),"ｬ","ﾔ"),"ｭ","ﾕ"),"ｮ","ﾖ"),"ｯ","ﾂ")</f>
        <v/>
      </c>
      <c r="G4" s="75">
        <f>日本語!AD16</f>
        <v>0</v>
      </c>
      <c r="H4" s="78" t="str">
        <f>ASC(日本語!AD9)</f>
        <v/>
      </c>
      <c r="I4" s="79" t="str">
        <f>DBCS(日本語!AD11)</f>
        <v/>
      </c>
      <c r="J4" s="79" t="str">
        <f>DBCS(日本語!AD12)</f>
        <v/>
      </c>
      <c r="K4" s="79">
        <f>IF(日本語!AD23="ゆうちょ銀行","9900",日本語!AD23)</f>
        <v>0</v>
      </c>
      <c r="L4" s="79">
        <f>IF(日本語!AD23="ゆうちょ銀行",日本語!BB26,日本語!AD24)</f>
        <v>0</v>
      </c>
      <c r="M4" s="74" t="str">
        <f>日本語!E30&amp;日本語!H30&amp;日本語!K30&amp;日本語!N30&amp;日本語!Q30&amp;日本語!T30&amp;日本語!W30</f>
        <v>000000</v>
      </c>
      <c r="N4" t="str">
        <f>日本語!BC20</f>
        <v/>
      </c>
      <c r="O4" s="68" t="s">
        <v>242</v>
      </c>
    </row>
    <row r="5" spans="1:15">
      <c r="A5" s="73">
        <f>English!AD14</f>
        <v>0</v>
      </c>
      <c r="B5" t="str">
        <f>CONCATENATE("K",LEFT(A5,2),RIGHT(A5,5))</f>
        <v>K00</v>
      </c>
      <c r="C5" s="73">
        <f>English!AD7</f>
        <v>0</v>
      </c>
      <c r="D5" t="str">
        <f>ASC(SUBSTITUTE(English!AD5,"ヴ","ｳﾞ"))</f>
        <v/>
      </c>
      <c r="E5" s="73">
        <f>C5</f>
        <v>0</v>
      </c>
      <c r="F5" s="100" t="str">
        <f>SUBSTITUTE(SUBSTITUTE(SUBSTITUTE(SUBSTITUTE(SUBSTITUTE(SUBSTITUTE(SUBSTITUTE(SUBSTITUTE(SUBSTITUTE(D5,"ｧ","ｱ"),"ｨ","ｲ"),"ｩ","ｳ"),"ｪ","ｴ"),"ｫ","ｵ"),"ｬ","ﾔ"),"ｭ","ﾕ"),"ｮ","ﾖ"),"ｯ","ﾂ")</f>
        <v/>
      </c>
      <c r="G5" s="75">
        <f>English!AD16</f>
        <v>0</v>
      </c>
      <c r="H5" t="str">
        <f>ASC(English!AD9)</f>
        <v/>
      </c>
      <c r="I5" t="str">
        <f>DBCS(English!AD11)</f>
        <v/>
      </c>
      <c r="J5" s="77" t="str">
        <f>DBCS(English!AD12)</f>
        <v/>
      </c>
      <c r="K5" s="79">
        <f>IF(English!AD23="ゆうちょ銀行","9900",English!AD23)</f>
        <v>0</v>
      </c>
      <c r="L5" s="79">
        <f>IF(English!AD23="ゆうちょ銀行",English!BB26,English!AD24)</f>
        <v>0</v>
      </c>
      <c r="M5" t="str">
        <f>English!E30&amp;English!H30&amp;English!K30&amp;English!N30&amp;English!Q30&amp;English!T30&amp;English!W30</f>
        <v>000000</v>
      </c>
      <c r="N5" t="str">
        <f>English!BC20</f>
        <v/>
      </c>
      <c r="O5" s="71" t="s">
        <v>243</v>
      </c>
    </row>
  </sheetData>
  <phoneticPr fontId="2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日本語</vt:lpstr>
      <vt:lpstr>English</vt:lpstr>
      <vt:lpstr>事務室使用データ</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LV21-003Nu</cp:lastModifiedBy>
  <cp:lastPrinted>2022-08-08T06:21:16Z</cp:lastPrinted>
  <dcterms:created xsi:type="dcterms:W3CDTF">2010-12-10T05:22:41Z</dcterms:created>
  <dcterms:modified xsi:type="dcterms:W3CDTF">2022-09-02T01:23:29Z</dcterms:modified>
</cp:coreProperties>
</file>